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5"/>
  </bookViews>
  <sheets>
    <sheet name="人文与艺术学院" sheetId="10" r:id="rId1"/>
    <sheet name="马克思主义学院" sheetId="8" r:id="rId2"/>
    <sheet name="商学院" sheetId="6" r:id="rId3"/>
    <sheet name="数字科技学院" sheetId="5" r:id="rId4"/>
    <sheet name="汽车工程学院" sheetId="7" r:id="rId5"/>
    <sheet name="湘理院部人才需求 " sheetId="12" r:id="rId6"/>
    <sheet name="湘理院部人才需求  (王老师版本存档)" sheetId="13" r:id="rId7"/>
    <sheet name="职院系部专业设置" sheetId="2" state="hidden" r:id="rId8"/>
  </sheets>
  <definedNames>
    <definedName name="_xlnm._FilterDatabase" localSheetId="3" hidden="1">数字科技学院!$A$1:$J$2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<sst xmlns="http://schemas.openxmlformats.org/spreadsheetml/2006/main" count="362" uniqueCount="224">
  <si>
    <t>人文与艺术学院师资现状与缺额计划（2025）</t>
  </si>
  <si>
    <t>序号</t>
  </si>
  <si>
    <t>系别</t>
  </si>
  <si>
    <t>专业（方向）</t>
  </si>
  <si>
    <t>学生人数</t>
  </si>
  <si>
    <t>专任教师人数</t>
  </si>
  <si>
    <t>教师缺口</t>
  </si>
  <si>
    <t>21级</t>
  </si>
  <si>
    <t>22级</t>
  </si>
  <si>
    <t>23级</t>
  </si>
  <si>
    <t>24级</t>
  </si>
  <si>
    <t>在校学生数合计</t>
  </si>
  <si>
    <t>现有专任教师数</t>
  </si>
  <si>
    <t>返聘教师数</t>
  </si>
  <si>
    <t>师资总数</t>
  </si>
  <si>
    <t>各专业在岗教师明细</t>
  </si>
  <si>
    <t>生师比按30：1教师计划数</t>
  </si>
  <si>
    <t>教师缺额</t>
  </si>
  <si>
    <t>2025引进计划（注明教师专业要求）</t>
  </si>
  <si>
    <t>传媒系</t>
  </si>
  <si>
    <t>广告学</t>
  </si>
  <si>
    <r>
      <rPr>
        <sz val="12"/>
        <color theme="1"/>
        <rFont val="宋体"/>
        <charset val="134"/>
        <scheme val="minor"/>
      </rPr>
      <t>赖积船、</t>
    </r>
    <r>
      <rPr>
        <sz val="12"/>
        <color rgb="FFFF0000"/>
        <rFont val="宋体"/>
        <charset val="134"/>
        <scheme val="minor"/>
      </rPr>
      <t>谢春年</t>
    </r>
    <r>
      <rPr>
        <sz val="12"/>
        <color theme="1"/>
        <rFont val="宋体"/>
        <charset val="134"/>
        <scheme val="minor"/>
      </rPr>
      <t>、史隽松、谢梦格、李安琪、彭雨辰、周森森、马祎璠、史朔川共9人</t>
    </r>
  </si>
  <si>
    <t>广告学专业的副高以上职称1人</t>
  </si>
  <si>
    <t>网络与新媒体</t>
  </si>
  <si>
    <t>唐宁志、王超、郝琦、曾惠玲、周姝汕、易潇潇、刘明娇、刘奕莎、黄彬、钱毅兰共10人</t>
  </si>
  <si>
    <t>新媒体专业的副高以上职称4人</t>
  </si>
  <si>
    <t>法学系</t>
  </si>
  <si>
    <t>法学</t>
  </si>
  <si>
    <t>张遂、刘思、刘天一、王庆、马洋洋、成芝运、喻志、谢典、文彦林、张泽政共10人</t>
  </si>
  <si>
    <r>
      <rPr>
        <sz val="12"/>
        <color theme="1"/>
        <rFont val="宋体"/>
        <charset val="134"/>
        <scheme val="minor"/>
      </rPr>
      <t>法学专业的青年教师或副高及以上教师共</t>
    </r>
    <r>
      <rPr>
        <b/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人</t>
    </r>
  </si>
  <si>
    <t>中文系</t>
  </si>
  <si>
    <t>汉语言文学</t>
  </si>
  <si>
    <t>张建安、程正彪、徐前师、肖柳、周攸胜、何晓阳、沈绍根、李鸿渊、肖祥彪、张振宇、冯友君、王会敏、刘学良、廖婷婷、孙轲、王菊玲、邓华、王璐、康霞、李洁、尚豪伟、尹姿、容心怡、杨惠英、邝芳婷、鲍静旗、李亚佳、王郁林、朱澳慧、龙正华共30人</t>
  </si>
  <si>
    <t>一、哲学学科4人：哲学、中国哲学、逻辑学、美学、国学等
二、教育学学科4人：教育学原理、课程与教学论、学科教学语文等
三、中国语言文学学科36人：
1.文艺学4人
2.语言及应用语言学6人
3.汉语言文字学2人
4.中国古典文献学2人
5.中国古代文学6人
6.中国现当代文学4人
7.比较文学与世界文学4人
8.秘书学4人
9.写作学4人（文体学、应用文体学、创造性写作、写作理论与实践、戏剧影视文学等）
10.其他属于中国语言文学学科的各类专业2人（数字人文、语言智能与技术、文化创意与文化产业、中华文化传承传播、文化传播与媒介、文化创意学等）
四、新闻传播学科4人（新闻学、传播学、数字出版与传播、编辑出版学、网络与新媒体等）</t>
  </si>
  <si>
    <t>秘书学</t>
  </si>
  <si>
    <t>田海霞、孔丽苏共2人</t>
  </si>
  <si>
    <t>艺术系</t>
  </si>
  <si>
    <t>视传</t>
  </si>
  <si>
    <t>张建龙、于婷婷、徐媛、李冰一、何静琪、刘梁柱、兰博共7人</t>
  </si>
  <si>
    <t>暂无青年教师缺口，因教授级教师只有1人，仍可引进副高及以上优秀教师</t>
  </si>
  <si>
    <t>环设</t>
  </si>
  <si>
    <t>殷乐、张琦、陶仲俊
王周旋、曹颖、刘栋、赵青、刘哲曦共8人</t>
  </si>
  <si>
    <t>动画</t>
  </si>
  <si>
    <t>刘自政、杜庆磊、罗紫薇、陈昶达、雷鹏飞5人</t>
  </si>
  <si>
    <t>小计</t>
  </si>
  <si>
    <t>谢春年未退休，按兼职算</t>
  </si>
  <si>
    <t>马克思主义学院师资现状与缺额计划（2025）</t>
  </si>
  <si>
    <t>生师比按350:1教师计划数</t>
  </si>
  <si>
    <t>马克思主义学院</t>
  </si>
  <si>
    <t>马原、毛概、习概、德法、纲要、共同体、形策、国安</t>
  </si>
  <si>
    <r>
      <rPr>
        <sz val="12"/>
        <color theme="1"/>
        <rFont val="宋体"/>
        <charset val="134"/>
        <scheme val="minor"/>
      </rPr>
      <t>刘定平、李春香、付云华、陈鹏、崔大权、陈晓剑、周凤莲、李洋、王巍、陈彬、林炎红、欧阳吴婷、方露、郭英、杨圆、邬珏、韩雪飞、李琳琳、唐莉、王珍、李燕、袁金舞、康银平、邹佳芝、袁小婷、石璐瑛、肖婉琴、刘普霞、龙燕、罗忆乔、夏平、周渔、黄秋蓉、朱登武、</t>
    </r>
    <r>
      <rPr>
        <sz val="12"/>
        <color rgb="FFFF0000"/>
        <rFont val="宋体"/>
        <charset val="134"/>
        <scheme val="minor"/>
      </rPr>
      <t>李湘刚</t>
    </r>
    <r>
      <rPr>
        <sz val="12"/>
        <color theme="1"/>
        <rFont val="宋体"/>
        <charset val="134"/>
        <scheme val="minor"/>
      </rPr>
      <t>、谢政才、袁建平、谢海燕、黄帝荣、邓小明共40人</t>
    </r>
  </si>
  <si>
    <r>
      <rPr>
        <sz val="12"/>
        <color theme="1"/>
        <rFont val="宋体"/>
        <charset val="134"/>
        <scheme val="minor"/>
      </rPr>
      <t>2025级学生入校后，按照师生比，需要增加8名专任教师。</t>
    </r>
    <r>
      <rPr>
        <sz val="12"/>
        <color rgb="FFFF0000"/>
        <rFont val="宋体"/>
        <charset val="134"/>
        <scheme val="minor"/>
      </rPr>
      <t>4人（历史学专业）、4人（马克思主义理论专业）</t>
    </r>
  </si>
  <si>
    <t>李湘刚未退休，按兼职算</t>
  </si>
  <si>
    <t>商学院师资现状与缺额计划（2025）</t>
  </si>
  <si>
    <t>系部</t>
  </si>
  <si>
    <t>专业(方向)</t>
  </si>
  <si>
    <t>学生数</t>
  </si>
  <si>
    <t>2023年生师比 （按生师比30/1）教师总数</t>
  </si>
  <si>
    <t>教师人数</t>
  </si>
  <si>
    <t>各专业在岗教师明细
（副教授3人、高级1人、讲师37人、中级5人、助教43人（89人）</t>
  </si>
  <si>
    <t>返聘教师明细20人</t>
  </si>
  <si>
    <t>20级（+专升本）</t>
  </si>
  <si>
    <t>21级（+专升本）</t>
  </si>
  <si>
    <r>
      <rPr>
        <b/>
        <sz val="11"/>
        <rFont val="宋体"/>
        <charset val="134"/>
      </rPr>
      <t>24级</t>
    </r>
    <r>
      <rPr>
        <b/>
        <sz val="11"/>
        <color rgb="FFFF0000"/>
        <rFont val="宋体"/>
        <charset val="134"/>
      </rPr>
      <t>（教务）</t>
    </r>
  </si>
  <si>
    <t>22级专升本</t>
  </si>
  <si>
    <t>在校学生数（20-23级+专升本）</t>
  </si>
  <si>
    <t>在校学生数（21-24级  +专升本）</t>
  </si>
  <si>
    <t>返聘教师</t>
  </si>
  <si>
    <t>生师比30：1计算的教师计划总数</t>
  </si>
  <si>
    <t>按系部缺人数汇总</t>
  </si>
  <si>
    <t>管理系</t>
  </si>
  <si>
    <t>大数据管理与应用</t>
  </si>
  <si>
    <r>
      <rPr>
        <sz val="10"/>
        <rFont val="黑体"/>
        <charset val="134"/>
      </rPr>
      <t>田华（副教授），丁飞雅（讲师）</t>
    </r>
    <r>
      <rPr>
        <b/>
        <sz val="10"/>
        <rFont val="黑体"/>
        <charset val="134"/>
      </rPr>
      <t>2人</t>
    </r>
  </si>
  <si>
    <t>工商管理</t>
  </si>
  <si>
    <r>
      <rPr>
        <sz val="10"/>
        <rFont val="黑体"/>
        <charset val="134"/>
      </rPr>
      <t>曾宁峰（讲师\中级经济师）、陈方靓（讲师）、岳佳（讲师）、高航（讲师）、范秀秀、杨灿 、彭贝（新入职）</t>
    </r>
    <r>
      <rPr>
        <b/>
        <sz val="10"/>
        <rFont val="黑体"/>
        <charset val="134"/>
      </rPr>
      <t>7人</t>
    </r>
  </si>
  <si>
    <r>
      <rPr>
        <sz val="10"/>
        <rFont val="黑体"/>
        <charset val="134"/>
      </rPr>
      <t>黄少坚（教授、正高级）、周光明（教授）、吴振顺（教授）、尹胜利（副教授）、谷新建（教授）</t>
    </r>
    <r>
      <rPr>
        <b/>
        <sz val="10"/>
        <rFont val="黑体"/>
        <charset val="134"/>
      </rPr>
      <t>5人</t>
    </r>
  </si>
  <si>
    <t>人力资源管理</t>
  </si>
  <si>
    <r>
      <rPr>
        <sz val="10"/>
        <rFont val="黑体"/>
        <charset val="134"/>
      </rPr>
      <t>翁娟（讲师）、刘佳（讲师）、黄里（新入职）、袁雪（新入职）</t>
    </r>
    <r>
      <rPr>
        <b/>
        <sz val="10"/>
        <rFont val="黑体"/>
        <charset val="134"/>
      </rPr>
      <t>4人</t>
    </r>
  </si>
  <si>
    <r>
      <rPr>
        <sz val="10"/>
        <color theme="1"/>
        <rFont val="黑体"/>
        <charset val="134"/>
      </rPr>
      <t>吴怀宝（教授、正高级）、曹哲文（副教授）</t>
    </r>
    <r>
      <rPr>
        <b/>
        <sz val="10"/>
        <color indexed="8"/>
        <rFont val="黑体"/>
        <charset val="134"/>
      </rPr>
      <t>2人</t>
    </r>
  </si>
  <si>
    <t>物流管理</t>
  </si>
  <si>
    <r>
      <rPr>
        <sz val="10"/>
        <color theme="1"/>
        <rFont val="黑体"/>
        <charset val="134"/>
      </rPr>
      <t xml:space="preserve">王缙（讲师/中级）、杨满泽（讲师/中级）、李霞莲（中级供应链管理师）、郑茜予（讲师）、唐可鑫 </t>
    </r>
    <r>
      <rPr>
        <b/>
        <sz val="10"/>
        <color indexed="8"/>
        <rFont val="黑体"/>
        <charset val="134"/>
      </rPr>
      <t xml:space="preserve"> 5人</t>
    </r>
  </si>
  <si>
    <t>供应链管理</t>
  </si>
  <si>
    <r>
      <rPr>
        <sz val="10"/>
        <color theme="1"/>
        <rFont val="黑体"/>
        <charset val="134"/>
      </rPr>
      <t>孔承、侯婷婷（新入职）</t>
    </r>
    <r>
      <rPr>
        <b/>
        <sz val="10"/>
        <color indexed="8"/>
        <rFont val="黑体"/>
        <charset val="134"/>
      </rPr>
      <t xml:space="preserve"> 2人</t>
    </r>
  </si>
  <si>
    <t>旅游管理</t>
  </si>
  <si>
    <r>
      <rPr>
        <sz val="10"/>
        <color theme="1"/>
        <rFont val="黑体"/>
        <charset val="134"/>
      </rPr>
      <t>张灵丹（讲师/中级）、江莉（讲师/中级）、吕逸翔（讲师/中级）</t>
    </r>
    <r>
      <rPr>
        <sz val="10"/>
        <rFont val="黑体"/>
        <charset val="134"/>
      </rPr>
      <t>、谭淇尹（讲师\中级\职院转入）、</t>
    </r>
    <r>
      <rPr>
        <sz val="10"/>
        <color rgb="FFFF0000"/>
        <rFont val="黑体"/>
        <charset val="134"/>
      </rPr>
      <t>吉芙蓉（副教授）</t>
    </r>
    <r>
      <rPr>
        <sz val="10"/>
        <rFont val="黑体"/>
        <charset val="134"/>
      </rPr>
      <t>、</t>
    </r>
    <r>
      <rPr>
        <sz val="10"/>
        <color indexed="62"/>
        <rFont val="黑体"/>
        <charset val="134"/>
      </rPr>
      <t xml:space="preserve">阎柳（讲师）（备注：阎柳老师属于学校创新创业学院）  </t>
    </r>
    <r>
      <rPr>
        <b/>
        <sz val="10"/>
        <rFont val="黑体"/>
        <charset val="134"/>
      </rPr>
      <t xml:space="preserve"> 6人</t>
    </r>
  </si>
  <si>
    <t>会展经济与管理</t>
  </si>
  <si>
    <r>
      <rPr>
        <sz val="11"/>
        <color rgb="FFFF0000"/>
        <rFont val="Arial"/>
        <charset val="0"/>
      </rPr>
      <t>0-</t>
    </r>
    <r>
      <rPr>
        <sz val="11"/>
        <color rgb="FFFF0000"/>
        <rFont val="宋体"/>
        <charset val="134"/>
      </rPr>
      <t>停招</t>
    </r>
  </si>
  <si>
    <t>无</t>
  </si>
  <si>
    <t>公共事业管理</t>
  </si>
  <si>
    <r>
      <rPr>
        <sz val="10"/>
        <color theme="1"/>
        <rFont val="黑体"/>
        <charset val="134"/>
      </rPr>
      <t xml:space="preserve">黄秋（讲师\中级）、朱文茜（讲师）、程云龙   </t>
    </r>
    <r>
      <rPr>
        <b/>
        <sz val="10"/>
        <rFont val="黑体"/>
        <charset val="134"/>
      </rPr>
      <t>3人</t>
    </r>
  </si>
  <si>
    <t>行政管理</t>
  </si>
  <si>
    <r>
      <rPr>
        <sz val="10"/>
        <color theme="1"/>
        <rFont val="黑体"/>
        <charset val="134"/>
      </rPr>
      <t xml:space="preserve">周海康（讲师\中级）、李小燕、杨雅琴  </t>
    </r>
    <r>
      <rPr>
        <b/>
        <sz val="10"/>
        <color indexed="8"/>
        <rFont val="黑体"/>
        <charset val="134"/>
      </rPr>
      <t xml:space="preserve"> 3人</t>
    </r>
  </si>
  <si>
    <t>会计系</t>
  </si>
  <si>
    <t>会计学</t>
  </si>
  <si>
    <r>
      <rPr>
        <sz val="10"/>
        <color theme="1"/>
        <rFont val="黑体"/>
        <charset val="134"/>
      </rPr>
      <t>彭亦欣（讲师）、颜诗琪（讲师）、阳荣凤（讲师）、王继华（讲师\中级会计师）、李芬、彭辉（讲师）、邱筠闵、朱赞（讲师）、刘梦（讲师）、程双（讲师\中级会计师）、尹金峰（讲师）、龙玉林、袁璇（讲师\中级会计师）、田程（中级会计师/讲师）、全婷、</t>
    </r>
    <r>
      <rPr>
        <b/>
        <sz val="10"/>
        <color indexed="10"/>
        <rFont val="黑体"/>
        <charset val="134"/>
      </rPr>
      <t>刘正月（高级会计师）</t>
    </r>
    <r>
      <rPr>
        <sz val="10"/>
        <rFont val="黑体"/>
        <charset val="134"/>
      </rPr>
      <t>、谭晓兰、蒋薇双、杨汝婷、王元元（中级经济师） 、向绍华、吴湘汨、彭婧宇、王蔚、龚思益（中级会计师）、杨茜茗</t>
    </r>
    <r>
      <rPr>
        <b/>
        <sz val="10"/>
        <rFont val="黑体"/>
        <charset val="134"/>
      </rPr>
      <t xml:space="preserve"> 26人</t>
    </r>
  </si>
  <si>
    <r>
      <rPr>
        <sz val="10"/>
        <color theme="1"/>
        <rFont val="黑体"/>
        <charset val="134"/>
      </rPr>
      <t>廖迪光（副教授）、朱翠兰（副教授）、李亚坤（副教授）、周剑（教授）、杨晓曦（副教授）</t>
    </r>
    <r>
      <rPr>
        <b/>
        <sz val="10"/>
        <rFont val="黑体"/>
        <charset val="134"/>
      </rPr>
      <t>5人</t>
    </r>
  </si>
  <si>
    <t>财务管理</t>
  </si>
  <si>
    <t>经济系</t>
  </si>
  <si>
    <t>金融学</t>
  </si>
  <si>
    <r>
      <rPr>
        <sz val="10"/>
        <color theme="1"/>
        <rFont val="黑体"/>
        <charset val="134"/>
      </rPr>
      <t>刘松婷(讲师）、周</t>
    </r>
    <r>
      <rPr>
        <sz val="10"/>
        <rFont val="黑体"/>
        <charset val="134"/>
      </rPr>
      <t xml:space="preserve">熙、刘瑜婷（讲师\中级）、黄冠（讲师）、王宿玉、胡颖、曹鹏翥 </t>
    </r>
    <r>
      <rPr>
        <b/>
        <sz val="10"/>
        <rFont val="黑体"/>
        <charset val="134"/>
      </rPr>
      <t xml:space="preserve">  7人</t>
    </r>
  </si>
  <si>
    <r>
      <rPr>
        <sz val="10"/>
        <color theme="1"/>
        <rFont val="黑体"/>
        <charset val="134"/>
      </rPr>
      <t>喻心麟（副教授）、苏哲民（副教授）、曹晓东（副教授）</t>
    </r>
    <r>
      <rPr>
        <b/>
        <sz val="10"/>
        <color indexed="8"/>
        <rFont val="黑体"/>
        <charset val="134"/>
      </rPr>
      <t>3人</t>
    </r>
  </si>
  <si>
    <t>国际经济与贸易</t>
  </si>
  <si>
    <r>
      <rPr>
        <sz val="10"/>
        <color theme="1"/>
        <rFont val="黑体"/>
        <charset val="134"/>
      </rPr>
      <t xml:space="preserve">曾婷婷（中级经济师）、贺婷、周茂华、邵英 </t>
    </r>
    <r>
      <rPr>
        <b/>
        <sz val="10"/>
        <color indexed="8"/>
        <rFont val="黑体"/>
        <charset val="134"/>
      </rPr>
      <t xml:space="preserve"> 4人</t>
    </r>
  </si>
  <si>
    <r>
      <rPr>
        <sz val="10"/>
        <color theme="1"/>
        <rFont val="黑体"/>
        <charset val="134"/>
      </rPr>
      <t>陈国金（副教授）</t>
    </r>
    <r>
      <rPr>
        <b/>
        <sz val="10"/>
        <color indexed="8"/>
        <rFont val="黑体"/>
        <charset val="134"/>
      </rPr>
      <t>1人</t>
    </r>
  </si>
  <si>
    <t>贸易经济</t>
  </si>
  <si>
    <r>
      <rPr>
        <sz val="10"/>
        <color theme="1"/>
        <rFont val="黑体"/>
        <charset val="134"/>
      </rPr>
      <t xml:space="preserve">莫先利（讲师\中级经济师） </t>
    </r>
    <r>
      <rPr>
        <b/>
        <sz val="10"/>
        <color indexed="8"/>
        <rFont val="黑体"/>
        <charset val="134"/>
      </rPr>
      <t>1人</t>
    </r>
  </si>
  <si>
    <t>经济学</t>
  </si>
  <si>
    <r>
      <rPr>
        <sz val="10"/>
        <rFont val="黑体"/>
        <charset val="134"/>
      </rPr>
      <t>李誉博、陈伶俐、查蓼、</t>
    </r>
    <r>
      <rPr>
        <sz val="10"/>
        <color rgb="FFFF0000"/>
        <rFont val="黑体"/>
        <charset val="134"/>
      </rPr>
      <t xml:space="preserve">陈韵鸾（新入职）、彭知奕（新入职） </t>
    </r>
    <r>
      <rPr>
        <b/>
        <sz val="10"/>
        <rFont val="黑体"/>
        <charset val="134"/>
      </rPr>
      <t>5人</t>
    </r>
  </si>
  <si>
    <r>
      <rPr>
        <sz val="10"/>
        <color theme="1"/>
        <rFont val="黑体"/>
        <charset val="134"/>
      </rPr>
      <t>苏选良（教授）、钱忠好（教授）、高杰（副教授）</t>
    </r>
    <r>
      <rPr>
        <b/>
        <sz val="10"/>
        <color indexed="8"/>
        <rFont val="黑体"/>
        <charset val="134"/>
      </rPr>
      <t xml:space="preserve"> 3人</t>
    </r>
  </si>
  <si>
    <t>经济统计学</t>
  </si>
  <si>
    <r>
      <rPr>
        <sz val="10"/>
        <color theme="1"/>
        <rFont val="黑体"/>
        <charset val="134"/>
      </rPr>
      <t xml:space="preserve">宋旋（讲师）、蒋焕文   </t>
    </r>
    <r>
      <rPr>
        <b/>
        <sz val="10"/>
        <color indexed="8"/>
        <rFont val="黑体"/>
        <charset val="134"/>
      </rPr>
      <t>2人</t>
    </r>
  </si>
  <si>
    <t>营销系</t>
  </si>
  <si>
    <t>跨境电子商务</t>
  </si>
  <si>
    <r>
      <rPr>
        <sz val="10"/>
        <color theme="1"/>
        <rFont val="黑体"/>
        <charset val="134"/>
      </rPr>
      <t>罗天婵、 严舒 、</t>
    </r>
    <r>
      <rPr>
        <sz val="10"/>
        <color rgb="FFFF0000"/>
        <rFont val="黑体"/>
        <charset val="134"/>
      </rPr>
      <t>（庄钰洁即将入职）</t>
    </r>
    <r>
      <rPr>
        <b/>
        <sz val="10"/>
        <color indexed="8"/>
        <rFont val="黑体"/>
        <charset val="134"/>
      </rPr>
      <t>2人+</t>
    </r>
    <r>
      <rPr>
        <b/>
        <sz val="10"/>
        <color indexed="10"/>
        <rFont val="黑体"/>
        <charset val="134"/>
      </rPr>
      <t>1人</t>
    </r>
    <r>
      <rPr>
        <b/>
        <sz val="10"/>
        <color indexed="8"/>
        <rFont val="黑体"/>
        <charset val="134"/>
      </rPr>
      <t>=3人</t>
    </r>
  </si>
  <si>
    <t>市场营销</t>
  </si>
  <si>
    <r>
      <rPr>
        <sz val="10"/>
        <color theme="1"/>
        <rFont val="黑体"/>
        <charset val="134"/>
      </rPr>
      <t>郭凌敏(讲师）、关聪（讲师）、宾媛（讲师）、</t>
    </r>
    <r>
      <rPr>
        <sz val="10"/>
        <rFont val="黑体"/>
        <charset val="134"/>
      </rPr>
      <t xml:space="preserve">姚慕雪、许艳芳（中级）、张帅琦   </t>
    </r>
    <r>
      <rPr>
        <b/>
        <sz val="10"/>
        <rFont val="黑体"/>
        <charset val="134"/>
      </rPr>
      <t>6人</t>
    </r>
  </si>
  <si>
    <r>
      <rPr>
        <sz val="10"/>
        <color theme="1"/>
        <rFont val="黑体"/>
        <charset val="134"/>
      </rPr>
      <t>王正祥（副高级）</t>
    </r>
    <r>
      <rPr>
        <b/>
        <sz val="10"/>
        <color indexed="8"/>
        <rFont val="黑体"/>
        <charset val="134"/>
      </rPr>
      <t>1人</t>
    </r>
  </si>
  <si>
    <t>电子商务</t>
  </si>
  <si>
    <r>
      <rPr>
        <sz val="10"/>
        <color rgb="FFFF0000"/>
        <rFont val="黑体"/>
        <charset val="134"/>
      </rPr>
      <t>高笑（副教授\中级）</t>
    </r>
    <r>
      <rPr>
        <sz val="10"/>
        <color theme="1"/>
        <rFont val="黑体"/>
        <charset val="134"/>
      </rPr>
      <t>、</t>
    </r>
    <r>
      <rPr>
        <sz val="10"/>
        <rFont val="黑体"/>
        <charset val="134"/>
      </rPr>
      <t>马登月、</t>
    </r>
    <r>
      <rPr>
        <sz val="10"/>
        <color rgb="FFFF0000"/>
        <rFont val="黑体"/>
        <charset val="134"/>
      </rPr>
      <t xml:space="preserve">于沛（新入职）   </t>
    </r>
    <r>
      <rPr>
        <b/>
        <sz val="10"/>
        <rFont val="黑体"/>
        <charset val="134"/>
      </rPr>
      <t>3人</t>
    </r>
  </si>
  <si>
    <t>合计</t>
  </si>
  <si>
    <t>89人 （含阎柳老师）</t>
  </si>
  <si>
    <t>20人</t>
  </si>
  <si>
    <t>数字科技学院师资现状与缺额计划（2025）</t>
  </si>
  <si>
    <t>生师比按30:1教师计划数</t>
  </si>
  <si>
    <t>数据科学系</t>
  </si>
  <si>
    <t>数据科学与大数据技术</t>
  </si>
  <si>
    <t>罗智明、黄丹、袁旺、李倩、全源、武艳、朱振宇、王茜、李重庚、周飞跃、柳湘华、胡桔州、胡勇毅、李以泉、谭卫平</t>
  </si>
  <si>
    <t>数据科学与大数据技术专业引进8名、信息与计算科学引进12名</t>
  </si>
  <si>
    <t>信息与计算科学</t>
  </si>
  <si>
    <t>电子信息系</t>
  </si>
  <si>
    <t>物联网工程</t>
  </si>
  <si>
    <t>/</t>
  </si>
  <si>
    <r>
      <rPr>
        <sz val="12"/>
        <color theme="1"/>
        <rFont val="宋体"/>
        <charset val="134"/>
        <scheme val="minor"/>
      </rPr>
      <t>粟慧、蔡东夫、袁群科、毛锚滋、</t>
    </r>
    <r>
      <rPr>
        <sz val="12"/>
        <color indexed="10"/>
        <rFont val="宋体"/>
        <charset val="134"/>
      </rPr>
      <t>李清峰</t>
    </r>
    <r>
      <rPr>
        <sz val="12"/>
        <color theme="1"/>
        <rFont val="宋体"/>
        <charset val="134"/>
        <scheme val="minor"/>
      </rPr>
      <t>、吴伶锡、赵光强、
、陈爱萍、双丹、苏岱安</t>
    </r>
  </si>
  <si>
    <t>电子信息工程专业引进10名、物联网工程专业引进8名</t>
  </si>
  <si>
    <t>电子信息工程</t>
  </si>
  <si>
    <t>计算机科学与技术系</t>
  </si>
  <si>
    <t>计算机科学与技术</t>
  </si>
  <si>
    <t>刘彦君、伍梦斌、王晓花、钟鑫
、江阳、叶勇、唐滢璇、张瑞瑞
、左逸铭、何亮、朱源、容荣耀
、李佳亮、徐丽</t>
  </si>
  <si>
    <t>计算机科学与技术专业引进29名</t>
  </si>
  <si>
    <t>软件工程系</t>
  </si>
  <si>
    <t>软件工程</t>
  </si>
  <si>
    <t>刘秋生、贺佳昌、周易豪、张耀斌、张格、彭国、钟志强、肖龙君、左建国</t>
  </si>
  <si>
    <t>软件工程专业引进9名、信息管理与信息系统引进5名</t>
  </si>
  <si>
    <t>信息管理与信息系统</t>
  </si>
  <si>
    <t>李清峰未退休，按兼职算</t>
  </si>
  <si>
    <t>湘潭理工学院师资现状与缺额计划（2025）</t>
  </si>
  <si>
    <t>汽车工程系</t>
  </si>
  <si>
    <t>1车辆工程</t>
  </si>
  <si>
    <t>王明军、杨相宇、黄天舒、熊锋
、仰扬帆、仰扬帆、凡静静、
刘小年、宋亚林</t>
  </si>
  <si>
    <t>机械工程、材料与化工、热能工程等机械大类</t>
  </si>
  <si>
    <t>2新能源汽车工程</t>
  </si>
  <si>
    <t>吴黎、肖家鸿、王季文、罗振宇、
宋雅婷、易传佩、孙贵清</t>
  </si>
  <si>
    <t>3机械设计制造及其自动化</t>
  </si>
  <si>
    <t>25年开始招生</t>
  </si>
  <si>
    <t>张明月、唐山红</t>
  </si>
  <si>
    <t>机械设计制造及其自动化、机械工程、
材料与化工等机械大类</t>
  </si>
  <si>
    <t>4新能源科学与工程</t>
  </si>
  <si>
    <t>许芃芃、周俊明、胡芳</t>
  </si>
  <si>
    <t>材料与化工、热能工程、机械工程等机械大类</t>
  </si>
  <si>
    <t>智能制造系</t>
  </si>
  <si>
    <t>1自动化</t>
  </si>
  <si>
    <t>徐俊锋、颜秋艳、彭智旭、郭建强、
王郁芊、张亚南、段枭炜、
杨五洲、吴安如、刘兆红</t>
  </si>
  <si>
    <t>检测技术与自动化装置、机械设计制造及其自动化、控制科学与工程、机械工程、电汽类</t>
  </si>
  <si>
    <t>2机器人工程</t>
  </si>
  <si>
    <t>杨婷、刘欢、范晨晖、
王艺皓、王婷、彭京城</t>
  </si>
  <si>
    <t>3智能制造工程</t>
  </si>
  <si>
    <t>邹宇新、申远、冯剑军</t>
  </si>
  <si>
    <t>湘潭理工学院师资专业需求</t>
  </si>
  <si>
    <t>数量需求</t>
  </si>
  <si>
    <t>部门</t>
  </si>
  <si>
    <t>专业</t>
  </si>
  <si>
    <t>需求数量</t>
  </si>
  <si>
    <t>计算机学院</t>
  </si>
  <si>
    <t>数学</t>
  </si>
  <si>
    <t>统计学</t>
  </si>
  <si>
    <t>智能工程学院</t>
  </si>
  <si>
    <t>机器人工程</t>
  </si>
  <si>
    <t>智能制造工程</t>
  </si>
  <si>
    <t xml:space="preserve"> </t>
  </si>
  <si>
    <t>自动化</t>
  </si>
  <si>
    <t>汽车与能源学院</t>
  </si>
  <si>
    <t>车辆工程</t>
  </si>
  <si>
    <t>新能源汽车工程</t>
  </si>
  <si>
    <t>文学与创意学院</t>
  </si>
  <si>
    <t>中国语言文学类</t>
  </si>
  <si>
    <t>新闻传播学类</t>
  </si>
  <si>
    <t>哲学类</t>
  </si>
  <si>
    <t>教育学类</t>
  </si>
  <si>
    <t>历史</t>
  </si>
  <si>
    <t>马克思主义理论</t>
  </si>
  <si>
    <t>数字法商学院</t>
  </si>
  <si>
    <t>数智管理学院</t>
  </si>
  <si>
    <t>供应链</t>
  </si>
  <si>
    <t>管理类</t>
  </si>
  <si>
    <t>教育学院</t>
  </si>
  <si>
    <t>羽毛球</t>
  </si>
  <si>
    <t>健美操</t>
  </si>
  <si>
    <t>潭州书院</t>
  </si>
  <si>
    <t>辅导员</t>
  </si>
  <si>
    <t>质量管理办公室</t>
  </si>
  <si>
    <t>质量办干事</t>
  </si>
  <si>
    <t>数字科技学院</t>
  </si>
  <si>
    <t>数据科学与大数据技术、信息与计算科学</t>
  </si>
  <si>
    <t>电子信息工程、物联网工程</t>
  </si>
  <si>
    <t>软件工程、信息管理与信息系统</t>
  </si>
  <si>
    <t>数学、统计学</t>
  </si>
  <si>
    <t>汽车工程学院</t>
  </si>
  <si>
    <t>车辆工程、新能源汽车工程</t>
  </si>
  <si>
    <t>人文与艺术学院</t>
  </si>
  <si>
    <t>商学院</t>
  </si>
  <si>
    <t>电子商务、跨境电子商务</t>
  </si>
  <si>
    <t>羽毛球、健美操</t>
  </si>
  <si>
    <t>辅导员（专业不限）</t>
  </si>
  <si>
    <t>湖南吉利职院</t>
  </si>
  <si>
    <t>专任教师</t>
  </si>
  <si>
    <t>汽车学院</t>
  </si>
  <si>
    <t>新能源汽车系</t>
  </si>
  <si>
    <t>人工智能与软件</t>
  </si>
  <si>
    <t>软件技术系</t>
  </si>
  <si>
    <t>人文与管理学院</t>
  </si>
  <si>
    <t>英语系</t>
  </si>
  <si>
    <t>人文系</t>
  </si>
  <si>
    <t>马列部</t>
  </si>
  <si>
    <t>公体部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</si>
</sst>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仿宋"/>
      <charset val="134"/>
    </font>
    <font>
      <b/>
      <sz val="14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仿宋"/>
      <charset val="134"/>
    </font>
    <font>
      <sz val="11"/>
      <name val="Arial"/>
      <charset val="0"/>
    </font>
    <font>
      <sz val="11"/>
      <color theme="1"/>
      <name val="Arial"/>
      <charset val="0"/>
    </font>
    <font>
      <sz val="11"/>
      <color rgb="FFFF0000"/>
      <name val="Arial"/>
      <charset val="0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Arial"/>
      <charset val="0"/>
    </font>
    <font>
      <sz val="10"/>
      <name val="黑体"/>
      <charset val="134"/>
    </font>
    <font>
      <b/>
      <sz val="10"/>
      <name val="仿宋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黑体"/>
      <charset val="134"/>
    </font>
    <font>
      <sz val="10"/>
      <color rgb="FFFF0000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b/>
      <sz val="10"/>
      <color indexed="10"/>
      <name val="黑体"/>
      <charset val="134"/>
    </font>
    <font>
      <sz val="10"/>
      <color indexed="62"/>
      <name val="黑体"/>
      <charset val="134"/>
    </font>
    <font>
      <sz val="12"/>
      <color indexed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0" borderId="20" applyNumberFormat="0" applyAlignment="0" applyProtection="0">
      <alignment vertical="center"/>
    </xf>
    <xf numFmtId="0" fontId="44" fillId="11" borderId="21" applyNumberFormat="0" applyAlignment="0" applyProtection="0">
      <alignment vertical="center"/>
    </xf>
    <xf numFmtId="0" fontId="45" fillId="11" borderId="20" applyNumberFormat="0" applyAlignment="0" applyProtection="0">
      <alignment vertical="center"/>
    </xf>
    <xf numFmtId="0" fontId="46" fillId="12" borderId="22" applyNumberFormat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4" fillId="0" borderId="0"/>
  </cellStyleXfs>
  <cellXfs count="1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176" fontId="22" fillId="5" borderId="1" xfId="0" applyNumberFormat="1" applyFont="1" applyFill="1" applyBorder="1" applyAlignment="1">
      <alignment horizontal="center" vertical="center"/>
    </xf>
    <xf numFmtId="176" fontId="24" fillId="5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27" fillId="5" borderId="1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6" fontId="22" fillId="5" borderId="2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176" fontId="22" fillId="5" borderId="3" xfId="0" applyNumberFormat="1" applyFont="1" applyFill="1" applyBorder="1" applyAlignment="1">
      <alignment horizontal="center" vertical="center"/>
    </xf>
    <xf numFmtId="176" fontId="24" fillId="5" borderId="3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76" fontId="11" fillId="7" borderId="1" xfId="0" applyNumberFormat="1" applyFont="1" applyFill="1" applyBorder="1" applyAlignment="1">
      <alignment horizontal="center" vertical="center" wrapText="1"/>
    </xf>
    <xf numFmtId="176" fontId="11" fillId="8" borderId="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L7" sqref="L7"/>
    </sheetView>
  </sheetViews>
  <sheetFormatPr defaultColWidth="9" defaultRowHeight="14.25"/>
  <cols>
    <col min="1" max="1" width="5" style="36" customWidth="1"/>
    <col min="2" max="2" width="9" style="36"/>
    <col min="3" max="3" width="14.625" style="36" customWidth="1"/>
    <col min="4" max="7" width="9" style="36"/>
    <col min="8" max="8" width="10.5" style="36" customWidth="1"/>
    <col min="9" max="9" width="11.875" style="36" customWidth="1"/>
    <col min="10" max="10" width="12.125" style="36" customWidth="1"/>
    <col min="11" max="11" width="9.875" style="36" customWidth="1"/>
    <col min="12" max="12" width="41.375" style="61" customWidth="1"/>
    <col min="13" max="13" width="14.625" style="61" customWidth="1"/>
    <col min="14" max="14" width="9.125" style="36" customWidth="1"/>
    <col min="15" max="15" width="51" style="36" customWidth="1"/>
    <col min="16" max="16384" width="9" style="36"/>
  </cols>
  <sheetData>
    <row r="1" s="36" customFormat="1" ht="49" customHeight="1" spans="1:15">
      <c r="A1" s="32"/>
      <c r="B1" s="54" t="s">
        <v>0</v>
      </c>
      <c r="C1" s="54"/>
      <c r="D1" s="37"/>
      <c r="E1" s="37"/>
      <c r="F1" s="37"/>
      <c r="G1" s="37"/>
      <c r="H1" s="37"/>
      <c r="I1" s="54"/>
      <c r="J1" s="54"/>
      <c r="K1" s="54"/>
      <c r="L1" s="62"/>
      <c r="M1" s="62"/>
      <c r="N1" s="145"/>
      <c r="O1" s="54"/>
    </row>
    <row r="2" s="36" customFormat="1" ht="30" customHeight="1" spans="1:15">
      <c r="A2" s="39" t="s">
        <v>1</v>
      </c>
      <c r="B2" s="39" t="s">
        <v>2</v>
      </c>
      <c r="C2" s="39" t="s">
        <v>3</v>
      </c>
      <c r="D2" s="40" t="s">
        <v>4</v>
      </c>
      <c r="E2" s="41"/>
      <c r="F2" s="41"/>
      <c r="G2" s="41"/>
      <c r="H2" s="41"/>
      <c r="I2" s="41" t="s">
        <v>5</v>
      </c>
      <c r="J2" s="41"/>
      <c r="K2" s="41"/>
      <c r="L2" s="146"/>
      <c r="M2" s="147" t="s">
        <v>6</v>
      </c>
      <c r="N2" s="148"/>
      <c r="O2" s="149"/>
    </row>
    <row r="3" s="36" customFormat="1" ht="28.5" spans="1:15">
      <c r="A3" s="39"/>
      <c r="B3" s="39"/>
      <c r="C3" s="39"/>
      <c r="D3" s="43" t="s">
        <v>7</v>
      </c>
      <c r="E3" s="44" t="s">
        <v>8</v>
      </c>
      <c r="F3" s="44" t="s">
        <v>9</v>
      </c>
      <c r="G3" s="44" t="s">
        <v>10</v>
      </c>
      <c r="H3" s="45" t="s">
        <v>11</v>
      </c>
      <c r="I3" s="45" t="s">
        <v>12</v>
      </c>
      <c r="J3" s="45" t="s">
        <v>13</v>
      </c>
      <c r="K3" s="56" t="s">
        <v>14</v>
      </c>
      <c r="L3" s="45" t="s">
        <v>15</v>
      </c>
      <c r="M3" s="57" t="s">
        <v>16</v>
      </c>
      <c r="N3" s="57" t="s">
        <v>17</v>
      </c>
      <c r="O3" s="58" t="s">
        <v>18</v>
      </c>
    </row>
    <row r="4" s="36" customFormat="1" ht="40" customHeight="1" spans="1:15">
      <c r="A4" s="51">
        <v>1</v>
      </c>
      <c r="B4" s="46" t="s">
        <v>19</v>
      </c>
      <c r="C4" s="47" t="s">
        <v>20</v>
      </c>
      <c r="D4" s="47">
        <v>65</v>
      </c>
      <c r="E4" s="47">
        <v>99</v>
      </c>
      <c r="F4" s="34">
        <v>84</v>
      </c>
      <c r="G4" s="47">
        <v>54</v>
      </c>
      <c r="H4" s="47">
        <f t="shared" ref="H4:H12" si="0">SUM(D4:G4)</f>
        <v>302</v>
      </c>
      <c r="I4" s="65">
        <v>17</v>
      </c>
      <c r="J4" s="65">
        <v>2</v>
      </c>
      <c r="K4" s="65">
        <f>SUM(I4:J5)</f>
        <v>19</v>
      </c>
      <c r="L4" s="78" t="s">
        <v>21</v>
      </c>
      <c r="M4" s="46">
        <v>25</v>
      </c>
      <c r="N4" s="143">
        <f>K4-((H4+H5)/30)</f>
        <v>-6.43333333333333</v>
      </c>
      <c r="O4" s="150" t="s">
        <v>22</v>
      </c>
    </row>
    <row r="5" s="36" customFormat="1" ht="30" customHeight="1" spans="1:15">
      <c r="A5" s="51">
        <v>2</v>
      </c>
      <c r="B5" s="50"/>
      <c r="C5" s="47" t="s">
        <v>23</v>
      </c>
      <c r="D5" s="47">
        <v>0</v>
      </c>
      <c r="E5" s="47">
        <v>129</v>
      </c>
      <c r="F5" s="47">
        <v>137</v>
      </c>
      <c r="G5" s="47">
        <v>195</v>
      </c>
      <c r="H5" s="47">
        <f t="shared" si="0"/>
        <v>461</v>
      </c>
      <c r="I5" s="50"/>
      <c r="J5" s="50"/>
      <c r="K5" s="50"/>
      <c r="L5" s="78" t="s">
        <v>24</v>
      </c>
      <c r="M5" s="75"/>
      <c r="N5" s="144"/>
      <c r="O5" s="150" t="s">
        <v>25</v>
      </c>
    </row>
    <row r="6" s="36" customFormat="1" ht="30" customHeight="1" spans="1:15">
      <c r="A6" s="51">
        <v>3</v>
      </c>
      <c r="B6" s="46" t="s">
        <v>26</v>
      </c>
      <c r="C6" s="46" t="s">
        <v>27</v>
      </c>
      <c r="D6" s="46">
        <v>112</v>
      </c>
      <c r="E6" s="46">
        <v>158</v>
      </c>
      <c r="F6" s="46">
        <v>201</v>
      </c>
      <c r="G6" s="46">
        <v>99</v>
      </c>
      <c r="H6" s="47">
        <f t="shared" si="0"/>
        <v>570</v>
      </c>
      <c r="I6" s="47">
        <v>10</v>
      </c>
      <c r="J6" s="47">
        <v>0</v>
      </c>
      <c r="K6" s="47">
        <f>SUM(I6:J6)</f>
        <v>10</v>
      </c>
      <c r="L6" s="78" t="s">
        <v>28</v>
      </c>
      <c r="M6" s="51">
        <v>19</v>
      </c>
      <c r="N6" s="151">
        <f>K6-H6/30</f>
        <v>-9</v>
      </c>
      <c r="O6" s="78" t="s">
        <v>29</v>
      </c>
    </row>
    <row r="7" s="36" customFormat="1" ht="210" customHeight="1" spans="1:15">
      <c r="A7" s="51">
        <v>4</v>
      </c>
      <c r="B7" s="46" t="s">
        <v>30</v>
      </c>
      <c r="C7" s="47" t="s">
        <v>31</v>
      </c>
      <c r="D7" s="47">
        <v>527</v>
      </c>
      <c r="E7" s="47">
        <v>643</v>
      </c>
      <c r="F7" s="47">
        <v>527</v>
      </c>
      <c r="G7" s="47">
        <v>586</v>
      </c>
      <c r="H7" s="47">
        <f t="shared" si="0"/>
        <v>2283</v>
      </c>
      <c r="I7" s="65">
        <v>21</v>
      </c>
      <c r="J7" s="65">
        <v>11</v>
      </c>
      <c r="K7" s="65">
        <f>SUM(I7:J8)</f>
        <v>32</v>
      </c>
      <c r="L7" s="78" t="s">
        <v>32</v>
      </c>
      <c r="M7" s="46">
        <v>82</v>
      </c>
      <c r="N7" s="152">
        <f>K7-((H7+H8)/30)</f>
        <v>-50.4</v>
      </c>
      <c r="O7" s="153" t="s">
        <v>33</v>
      </c>
    </row>
    <row r="8" s="36" customFormat="1" ht="22" customHeight="1" spans="1:15">
      <c r="A8" s="51">
        <v>5</v>
      </c>
      <c r="B8" s="66"/>
      <c r="C8" s="47" t="s">
        <v>34</v>
      </c>
      <c r="D8" s="47">
        <v>23</v>
      </c>
      <c r="E8" s="47">
        <v>36</v>
      </c>
      <c r="F8" s="47">
        <v>33</v>
      </c>
      <c r="G8" s="47">
        <v>97</v>
      </c>
      <c r="H8" s="47">
        <f t="shared" si="0"/>
        <v>189</v>
      </c>
      <c r="I8" s="50"/>
      <c r="J8" s="50"/>
      <c r="K8" s="50"/>
      <c r="L8" s="78" t="s">
        <v>35</v>
      </c>
      <c r="M8" s="75"/>
      <c r="N8" s="154"/>
      <c r="O8" s="155"/>
    </row>
    <row r="9" s="36" customFormat="1" ht="30" customHeight="1" spans="1:15">
      <c r="A9" s="51">
        <v>6</v>
      </c>
      <c r="B9" s="65" t="s">
        <v>36</v>
      </c>
      <c r="C9" s="47" t="s">
        <v>37</v>
      </c>
      <c r="D9" s="47">
        <v>35</v>
      </c>
      <c r="E9" s="47">
        <v>34</v>
      </c>
      <c r="F9" s="47">
        <v>36</v>
      </c>
      <c r="G9" s="47">
        <v>29</v>
      </c>
      <c r="H9" s="47">
        <f t="shared" si="0"/>
        <v>134</v>
      </c>
      <c r="I9" s="65">
        <v>19</v>
      </c>
      <c r="J9" s="65">
        <v>1</v>
      </c>
      <c r="K9" s="65">
        <f>SUM(I9:J11)</f>
        <v>20</v>
      </c>
      <c r="L9" s="78" t="s">
        <v>38</v>
      </c>
      <c r="M9" s="46">
        <v>12</v>
      </c>
      <c r="N9" s="156">
        <f>K9-((H9+H10+H11)/30)</f>
        <v>8.36666666666667</v>
      </c>
      <c r="O9" s="72" t="s">
        <v>39</v>
      </c>
    </row>
    <row r="10" s="36" customFormat="1" ht="30" customHeight="1" spans="1:15">
      <c r="A10" s="51">
        <v>7</v>
      </c>
      <c r="B10" s="66"/>
      <c r="C10" s="47" t="s">
        <v>40</v>
      </c>
      <c r="D10" s="47">
        <v>21</v>
      </c>
      <c r="E10" s="47">
        <v>21</v>
      </c>
      <c r="F10" s="47">
        <v>24</v>
      </c>
      <c r="G10" s="47">
        <v>27</v>
      </c>
      <c r="H10" s="47">
        <f t="shared" si="0"/>
        <v>93</v>
      </c>
      <c r="I10" s="66"/>
      <c r="J10" s="66"/>
      <c r="K10" s="66"/>
      <c r="L10" s="78" t="s">
        <v>41</v>
      </c>
      <c r="M10" s="49"/>
      <c r="N10" s="157"/>
      <c r="O10" s="158"/>
    </row>
    <row r="11" s="36" customFormat="1" ht="30" customHeight="1" spans="1:15">
      <c r="A11" s="51">
        <v>8</v>
      </c>
      <c r="B11" s="50"/>
      <c r="C11" s="47" t="s">
        <v>42</v>
      </c>
      <c r="D11" s="47">
        <v>32</v>
      </c>
      <c r="E11" s="47">
        <v>30</v>
      </c>
      <c r="F11" s="47">
        <v>31</v>
      </c>
      <c r="G11" s="47">
        <v>29</v>
      </c>
      <c r="H11" s="47">
        <f t="shared" si="0"/>
        <v>122</v>
      </c>
      <c r="I11" s="50"/>
      <c r="J11" s="50"/>
      <c r="K11" s="50"/>
      <c r="L11" s="78" t="s">
        <v>43</v>
      </c>
      <c r="M11" s="75"/>
      <c r="N11" s="159"/>
      <c r="O11" s="74"/>
    </row>
    <row r="12" s="36" customFormat="1" ht="30" customHeight="1" spans="1:15">
      <c r="A12" s="51"/>
      <c r="B12" s="39" t="s">
        <v>44</v>
      </c>
      <c r="C12" s="39"/>
      <c r="D12" s="39">
        <f t="shared" ref="D12:G12" si="1">SUM(D4:D11)</f>
        <v>815</v>
      </c>
      <c r="E12" s="39">
        <f t="shared" si="1"/>
        <v>1150</v>
      </c>
      <c r="F12" s="39">
        <f t="shared" si="1"/>
        <v>1073</v>
      </c>
      <c r="G12" s="39">
        <f t="shared" si="1"/>
        <v>1116</v>
      </c>
      <c r="H12" s="47">
        <f t="shared" si="0"/>
        <v>4154</v>
      </c>
      <c r="I12" s="39">
        <f t="shared" ref="I12:K12" si="2">SUM(I4:I11)</f>
        <v>67</v>
      </c>
      <c r="J12" s="39">
        <f t="shared" si="2"/>
        <v>14</v>
      </c>
      <c r="K12" s="39">
        <f t="shared" si="2"/>
        <v>81</v>
      </c>
      <c r="L12" s="160"/>
      <c r="M12" s="160"/>
      <c r="N12" s="161">
        <f>SUM(N4:N11)</f>
        <v>-57.4666666666667</v>
      </c>
      <c r="O12" s="39"/>
    </row>
    <row r="13" s="36" customFormat="1" spans="12:13">
      <c r="L13" s="162" t="s">
        <v>45</v>
      </c>
      <c r="M13" s="61"/>
    </row>
  </sheetData>
  <mergeCells count="27">
    <mergeCell ref="B1:O1"/>
    <mergeCell ref="D2:H2"/>
    <mergeCell ref="I2:L2"/>
    <mergeCell ref="M2:O2"/>
    <mergeCell ref="A2:A3"/>
    <mergeCell ref="B2:B3"/>
    <mergeCell ref="B4:B5"/>
    <mergeCell ref="B7:B8"/>
    <mergeCell ref="B9:B11"/>
    <mergeCell ref="C2:C3"/>
    <mergeCell ref="I4:I5"/>
    <mergeCell ref="I7:I8"/>
    <mergeCell ref="I9:I11"/>
    <mergeCell ref="J4:J5"/>
    <mergeCell ref="J7:J8"/>
    <mergeCell ref="J9:J11"/>
    <mergeCell ref="K4:K5"/>
    <mergeCell ref="K7:K8"/>
    <mergeCell ref="K9:K11"/>
    <mergeCell ref="M4:M5"/>
    <mergeCell ref="M7:M8"/>
    <mergeCell ref="M9:M11"/>
    <mergeCell ref="N4:N5"/>
    <mergeCell ref="N7:N8"/>
    <mergeCell ref="N9:N11"/>
    <mergeCell ref="O7:O8"/>
    <mergeCell ref="O9:O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opLeftCell="B1" workbookViewId="0">
      <selection activeCell="L16" sqref="L16"/>
    </sheetView>
  </sheetViews>
  <sheetFormatPr defaultColWidth="9" defaultRowHeight="14.25" outlineLevelRow="5"/>
  <cols>
    <col min="1" max="1" width="4.75" style="36" customWidth="1"/>
    <col min="2" max="2" width="9" style="36"/>
    <col min="3" max="3" width="14.25" style="36" customWidth="1"/>
    <col min="4" max="7" width="4.875" style="36" customWidth="1"/>
    <col min="8" max="8" width="7" style="36" customWidth="1"/>
    <col min="9" max="9" width="10.625" style="36" customWidth="1"/>
    <col min="10" max="11" width="9" style="36"/>
    <col min="12" max="12" width="26.875" style="36" customWidth="1"/>
    <col min="13" max="13" width="16.125" style="36" customWidth="1"/>
    <col min="14" max="14" width="14" style="36" customWidth="1"/>
    <col min="15" max="15" width="37.375" style="36" customWidth="1"/>
    <col min="16" max="16384" width="9" style="36"/>
  </cols>
  <sheetData>
    <row r="1" s="36" customFormat="1" ht="45" customHeight="1" spans="1:15">
      <c r="A1" s="32"/>
      <c r="B1" s="54" t="s">
        <v>46</v>
      </c>
      <c r="C1" s="54"/>
      <c r="D1" s="37"/>
      <c r="E1" s="37"/>
      <c r="F1" s="37"/>
      <c r="G1" s="37"/>
      <c r="H1" s="37"/>
      <c r="I1" s="54"/>
      <c r="J1" s="54"/>
      <c r="K1" s="54"/>
      <c r="L1" s="54"/>
      <c r="M1" s="37"/>
      <c r="N1" s="139"/>
      <c r="O1" s="37"/>
    </row>
    <row r="2" s="36" customFormat="1" ht="20" customHeight="1" spans="1:15">
      <c r="A2" s="39" t="s">
        <v>1</v>
      </c>
      <c r="B2" s="39" t="s">
        <v>2</v>
      </c>
      <c r="C2" s="39" t="s">
        <v>3</v>
      </c>
      <c r="D2" s="40" t="s">
        <v>4</v>
      </c>
      <c r="E2" s="41"/>
      <c r="F2" s="41"/>
      <c r="G2" s="41"/>
      <c r="H2" s="41"/>
      <c r="I2" s="41" t="s">
        <v>5</v>
      </c>
      <c r="J2" s="41"/>
      <c r="K2" s="41"/>
      <c r="L2" s="41"/>
      <c r="M2" s="140" t="s">
        <v>6</v>
      </c>
      <c r="N2" s="141"/>
      <c r="O2" s="142"/>
    </row>
    <row r="3" s="36" customFormat="1" ht="42.75" spans="1:15">
      <c r="A3" s="39"/>
      <c r="B3" s="39"/>
      <c r="C3" s="39"/>
      <c r="D3" s="134" t="s">
        <v>7</v>
      </c>
      <c r="E3" s="135" t="s">
        <v>8</v>
      </c>
      <c r="F3" s="135" t="s">
        <v>9</v>
      </c>
      <c r="G3" s="135" t="s">
        <v>10</v>
      </c>
      <c r="H3" s="136" t="s">
        <v>11</v>
      </c>
      <c r="I3" s="45" t="s">
        <v>12</v>
      </c>
      <c r="J3" s="45" t="s">
        <v>13</v>
      </c>
      <c r="K3" s="56" t="s">
        <v>14</v>
      </c>
      <c r="L3" s="56" t="s">
        <v>15</v>
      </c>
      <c r="M3" s="57" t="s">
        <v>47</v>
      </c>
      <c r="N3" s="57" t="s">
        <v>17</v>
      </c>
      <c r="O3" s="58" t="s">
        <v>18</v>
      </c>
    </row>
    <row r="4" s="36" customFormat="1" spans="1:15">
      <c r="A4" s="51">
        <v>1</v>
      </c>
      <c r="B4" s="51" t="s">
        <v>48</v>
      </c>
      <c r="C4" s="51" t="s">
        <v>49</v>
      </c>
      <c r="D4" s="47">
        <v>14260</v>
      </c>
      <c r="E4" s="47"/>
      <c r="F4" s="47"/>
      <c r="G4" s="47"/>
      <c r="H4" s="47"/>
      <c r="I4" s="47">
        <v>33</v>
      </c>
      <c r="J4" s="47">
        <v>7</v>
      </c>
      <c r="K4" s="47">
        <f>SUM(I4:J5)</f>
        <v>40</v>
      </c>
      <c r="L4" s="46" t="s">
        <v>50</v>
      </c>
      <c r="M4" s="46">
        <v>40</v>
      </c>
      <c r="N4" s="143">
        <v>8</v>
      </c>
      <c r="O4" s="46" t="s">
        <v>51</v>
      </c>
    </row>
    <row r="5" s="36" customFormat="1" ht="194" customHeight="1" spans="1:15">
      <c r="A5" s="137"/>
      <c r="B5" s="138"/>
      <c r="C5" s="137"/>
      <c r="D5" s="138"/>
      <c r="E5" s="138"/>
      <c r="F5" s="138"/>
      <c r="G5" s="138"/>
      <c r="H5" s="138"/>
      <c r="I5" s="138"/>
      <c r="J5" s="138"/>
      <c r="K5" s="138"/>
      <c r="L5" s="75"/>
      <c r="M5" s="75"/>
      <c r="N5" s="144"/>
      <c r="O5" s="75"/>
    </row>
    <row r="6" s="36" customFormat="1" spans="12:12">
      <c r="L6" s="36" t="s">
        <v>52</v>
      </c>
    </row>
  </sheetData>
  <mergeCells count="18">
    <mergeCell ref="B1:O1"/>
    <mergeCell ref="D2:H2"/>
    <mergeCell ref="I2:L2"/>
    <mergeCell ref="M2:O2"/>
    <mergeCell ref="A2:A3"/>
    <mergeCell ref="A4:A5"/>
    <mergeCell ref="B2:B3"/>
    <mergeCell ref="B4:B5"/>
    <mergeCell ref="C2:C3"/>
    <mergeCell ref="C4:C5"/>
    <mergeCell ref="I4:I5"/>
    <mergeCell ref="J4:J5"/>
    <mergeCell ref="K4:K5"/>
    <mergeCell ref="L4:L5"/>
    <mergeCell ref="M4:M5"/>
    <mergeCell ref="N4:N5"/>
    <mergeCell ref="O4:O5"/>
    <mergeCell ref="D4:H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opLeftCell="B1" workbookViewId="0">
      <selection activeCell="P5" sqref="P5"/>
    </sheetView>
  </sheetViews>
  <sheetFormatPr defaultColWidth="9" defaultRowHeight="14.25"/>
  <cols>
    <col min="1" max="1" width="4.875" style="36" customWidth="1"/>
    <col min="2" max="2" width="12.75" style="36" customWidth="1"/>
    <col min="3" max="3" width="16.875" style="36" customWidth="1"/>
    <col min="4" max="4" width="9" style="36" hidden="1" customWidth="1"/>
    <col min="5" max="8" width="9" style="36"/>
    <col min="9" max="10" width="9" style="36" hidden="1" customWidth="1"/>
    <col min="11" max="11" width="9" style="36"/>
    <col min="12" max="12" width="9" style="36" hidden="1" customWidth="1"/>
    <col min="13" max="14" width="9" style="36"/>
    <col min="15" max="15" width="16.375" style="36" customWidth="1"/>
    <col min="16" max="16" width="11.875" style="36" customWidth="1"/>
    <col min="17" max="17" width="9" style="36"/>
    <col min="18" max="18" width="66.125" style="36" customWidth="1"/>
    <col min="19" max="19" width="30.125" style="36" hidden="1" customWidth="1"/>
    <col min="20" max="16384" width="9" style="36"/>
  </cols>
  <sheetData>
    <row r="1" s="32" customFormat="1" ht="36" customHeight="1" spans="1:19">
      <c r="A1" s="54" t="s">
        <v>53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="36" customFormat="1" ht="24" customHeight="1" spans="1:19">
      <c r="A2" s="81" t="s">
        <v>1</v>
      </c>
      <c r="B2" s="81" t="s">
        <v>54</v>
      </c>
      <c r="C2" s="81" t="s">
        <v>55</v>
      </c>
      <c r="D2" s="82" t="s">
        <v>56</v>
      </c>
      <c r="E2" s="82"/>
      <c r="F2" s="82"/>
      <c r="G2" s="82"/>
      <c r="H2" s="82"/>
      <c r="I2" s="82"/>
      <c r="J2" s="82"/>
      <c r="K2" s="82"/>
      <c r="L2" s="82" t="s">
        <v>57</v>
      </c>
      <c r="M2" s="82" t="s">
        <v>58</v>
      </c>
      <c r="N2" s="82"/>
      <c r="O2" s="97" t="s">
        <v>6</v>
      </c>
      <c r="P2" s="97"/>
      <c r="Q2" s="97"/>
      <c r="R2" s="82" t="s">
        <v>59</v>
      </c>
      <c r="S2" s="115" t="s">
        <v>60</v>
      </c>
    </row>
    <row r="3" s="36" customFormat="1" ht="54" spans="1:19">
      <c r="A3" s="83"/>
      <c r="B3" s="83"/>
      <c r="C3" s="83"/>
      <c r="D3" s="84" t="s">
        <v>61</v>
      </c>
      <c r="E3" s="84" t="s">
        <v>62</v>
      </c>
      <c r="F3" s="84" t="s">
        <v>8</v>
      </c>
      <c r="G3" s="84" t="s">
        <v>9</v>
      </c>
      <c r="H3" s="85" t="s">
        <v>63</v>
      </c>
      <c r="I3" s="85" t="s">
        <v>64</v>
      </c>
      <c r="J3" s="84" t="s">
        <v>65</v>
      </c>
      <c r="K3" s="84" t="s">
        <v>66</v>
      </c>
      <c r="L3" s="84"/>
      <c r="M3" s="84" t="s">
        <v>12</v>
      </c>
      <c r="N3" s="84" t="s">
        <v>67</v>
      </c>
      <c r="O3" s="98" t="s">
        <v>68</v>
      </c>
      <c r="P3" s="57" t="s">
        <v>17</v>
      </c>
      <c r="Q3" s="98" t="s">
        <v>69</v>
      </c>
      <c r="R3" s="84"/>
      <c r="S3" s="116"/>
    </row>
    <row r="4" s="80" customFormat="1" ht="30" customHeight="1" spans="1:19">
      <c r="A4" s="86">
        <v>1</v>
      </c>
      <c r="B4" s="86" t="s">
        <v>70</v>
      </c>
      <c r="C4" s="86" t="s">
        <v>71</v>
      </c>
      <c r="D4" s="87"/>
      <c r="E4" s="87"/>
      <c r="F4" s="87"/>
      <c r="G4" s="87"/>
      <c r="H4" s="88"/>
      <c r="I4" s="88"/>
      <c r="J4" s="87"/>
      <c r="K4" s="87"/>
      <c r="L4" s="87"/>
      <c r="M4" s="15"/>
      <c r="N4" s="87"/>
      <c r="O4" s="87"/>
      <c r="P4" s="87"/>
      <c r="Q4" s="87"/>
      <c r="R4" s="117" t="s">
        <v>72</v>
      </c>
      <c r="S4" s="118"/>
    </row>
    <row r="5" s="80" customFormat="1" ht="30" customHeight="1" spans="1:19">
      <c r="A5" s="86">
        <v>2</v>
      </c>
      <c r="B5" s="86"/>
      <c r="C5" s="86" t="s">
        <v>73</v>
      </c>
      <c r="D5" s="89">
        <v>102</v>
      </c>
      <c r="E5" s="89">
        <v>82</v>
      </c>
      <c r="F5" s="89">
        <v>30</v>
      </c>
      <c r="G5" s="90">
        <v>44</v>
      </c>
      <c r="H5" s="90">
        <v>49</v>
      </c>
      <c r="I5" s="90">
        <v>44</v>
      </c>
      <c r="J5" s="89">
        <f t="shared" ref="J5:J9" si="0">D5+E5+F5+G5</f>
        <v>258</v>
      </c>
      <c r="K5" s="89">
        <f t="shared" ref="K5:K9" si="1">E5+F5+G5+H5+I5</f>
        <v>249</v>
      </c>
      <c r="L5" s="99">
        <v>9</v>
      </c>
      <c r="M5" s="89">
        <v>7</v>
      </c>
      <c r="N5" s="89">
        <v>5</v>
      </c>
      <c r="O5" s="99">
        <v>9</v>
      </c>
      <c r="P5" s="100">
        <f t="shared" ref="P5:P7" si="2">O5-M5-N5</f>
        <v>-3</v>
      </c>
      <c r="Q5" s="119">
        <v>-7</v>
      </c>
      <c r="R5" s="117" t="s">
        <v>74</v>
      </c>
      <c r="S5" s="120" t="s">
        <v>75</v>
      </c>
    </row>
    <row r="6" s="80" customFormat="1" ht="30" customHeight="1" spans="1:19">
      <c r="A6" s="86">
        <v>3</v>
      </c>
      <c r="B6" s="86"/>
      <c r="C6" s="86" t="s">
        <v>76</v>
      </c>
      <c r="D6" s="89">
        <v>47</v>
      </c>
      <c r="E6" s="89">
        <v>46</v>
      </c>
      <c r="F6" s="89">
        <v>33</v>
      </c>
      <c r="G6" s="90">
        <v>46</v>
      </c>
      <c r="H6" s="90">
        <v>50</v>
      </c>
      <c r="I6" s="90"/>
      <c r="J6" s="89">
        <f t="shared" si="0"/>
        <v>172</v>
      </c>
      <c r="K6" s="89">
        <f t="shared" si="1"/>
        <v>175</v>
      </c>
      <c r="L6" s="99">
        <v>6</v>
      </c>
      <c r="M6" s="89">
        <v>4</v>
      </c>
      <c r="N6" s="89">
        <v>2</v>
      </c>
      <c r="O6" s="99">
        <f>K6/30</f>
        <v>5.83333333333333</v>
      </c>
      <c r="P6" s="100">
        <f t="shared" si="2"/>
        <v>-0.166666666666667</v>
      </c>
      <c r="Q6" s="119"/>
      <c r="R6" s="117" t="s">
        <v>77</v>
      </c>
      <c r="S6" s="121" t="s">
        <v>78</v>
      </c>
    </row>
    <row r="7" s="80" customFormat="1" ht="30" customHeight="1" spans="1:19">
      <c r="A7" s="86">
        <v>4</v>
      </c>
      <c r="B7" s="86"/>
      <c r="C7" s="86" t="s">
        <v>79</v>
      </c>
      <c r="D7" s="89">
        <v>38</v>
      </c>
      <c r="E7" s="89">
        <v>37</v>
      </c>
      <c r="F7" s="89">
        <v>36</v>
      </c>
      <c r="G7" s="90">
        <v>43</v>
      </c>
      <c r="H7" s="90">
        <v>48</v>
      </c>
      <c r="I7" s="90"/>
      <c r="J7" s="89">
        <f t="shared" si="0"/>
        <v>154</v>
      </c>
      <c r="K7" s="89">
        <f t="shared" si="1"/>
        <v>164</v>
      </c>
      <c r="L7" s="99">
        <v>6</v>
      </c>
      <c r="M7" s="89">
        <v>5</v>
      </c>
      <c r="N7" s="89"/>
      <c r="O7" s="99">
        <v>6</v>
      </c>
      <c r="P7" s="101">
        <f t="shared" si="2"/>
        <v>1</v>
      </c>
      <c r="Q7" s="119"/>
      <c r="R7" s="122" t="s">
        <v>80</v>
      </c>
      <c r="S7" s="121"/>
    </row>
    <row r="8" s="80" customFormat="1" ht="30" customHeight="1" spans="1:19">
      <c r="A8" s="86">
        <v>5</v>
      </c>
      <c r="B8" s="86"/>
      <c r="C8" s="86" t="s">
        <v>81</v>
      </c>
      <c r="D8" s="91">
        <v>0</v>
      </c>
      <c r="E8" s="91">
        <v>0</v>
      </c>
      <c r="F8" s="91">
        <v>0</v>
      </c>
      <c r="G8" s="90">
        <v>46</v>
      </c>
      <c r="H8" s="90">
        <v>47</v>
      </c>
      <c r="I8" s="90"/>
      <c r="J8" s="89">
        <f t="shared" si="0"/>
        <v>46</v>
      </c>
      <c r="K8" s="89">
        <f t="shared" si="1"/>
        <v>93</v>
      </c>
      <c r="L8" s="99">
        <v>2</v>
      </c>
      <c r="M8" s="89">
        <v>2</v>
      </c>
      <c r="N8" s="89"/>
      <c r="O8" s="99">
        <v>4</v>
      </c>
      <c r="P8" s="101">
        <v>2</v>
      </c>
      <c r="Q8" s="119"/>
      <c r="R8" s="122" t="s">
        <v>82</v>
      </c>
      <c r="S8" s="121"/>
    </row>
    <row r="9" s="80" customFormat="1" ht="30" customHeight="1" spans="1:19">
      <c r="A9" s="86">
        <v>6</v>
      </c>
      <c r="B9" s="86"/>
      <c r="C9" s="86" t="s">
        <v>83</v>
      </c>
      <c r="D9" s="89">
        <v>27</v>
      </c>
      <c r="E9" s="89">
        <v>23</v>
      </c>
      <c r="F9" s="89">
        <v>17</v>
      </c>
      <c r="G9" s="90">
        <v>57</v>
      </c>
      <c r="H9" s="90">
        <v>45</v>
      </c>
      <c r="I9" s="90"/>
      <c r="J9" s="89">
        <f t="shared" si="0"/>
        <v>124</v>
      </c>
      <c r="K9" s="89">
        <f t="shared" si="1"/>
        <v>142</v>
      </c>
      <c r="L9" s="99">
        <v>4</v>
      </c>
      <c r="M9" s="89">
        <v>6</v>
      </c>
      <c r="N9" s="89"/>
      <c r="O9" s="99">
        <f>K9/30</f>
        <v>4.73333333333333</v>
      </c>
      <c r="P9" s="100">
        <v>-1</v>
      </c>
      <c r="Q9" s="119"/>
      <c r="R9" s="122" t="s">
        <v>84</v>
      </c>
      <c r="S9" s="121"/>
    </row>
    <row r="10" s="80" customFormat="1" ht="30" customHeight="1" spans="1:19">
      <c r="A10" s="86">
        <v>7</v>
      </c>
      <c r="B10" s="86"/>
      <c r="C10" s="92" t="s">
        <v>85</v>
      </c>
      <c r="D10" s="89">
        <v>4</v>
      </c>
      <c r="E10" s="89">
        <v>12</v>
      </c>
      <c r="F10" s="89">
        <v>16</v>
      </c>
      <c r="G10" s="91" t="s">
        <v>86</v>
      </c>
      <c r="H10" s="91"/>
      <c r="I10" s="91"/>
      <c r="J10" s="102">
        <f>D10+E10+F10</f>
        <v>32</v>
      </c>
      <c r="K10" s="102">
        <f>E10+F10</f>
        <v>28</v>
      </c>
      <c r="L10" s="103" t="s">
        <v>86</v>
      </c>
      <c r="M10" s="102">
        <v>0</v>
      </c>
      <c r="N10" s="102"/>
      <c r="O10" s="103" t="s">
        <v>86</v>
      </c>
      <c r="P10" s="100">
        <v>0</v>
      </c>
      <c r="Q10" s="119"/>
      <c r="R10" s="122" t="s">
        <v>87</v>
      </c>
      <c r="S10" s="121"/>
    </row>
    <row r="11" s="80" customFormat="1" ht="30" customHeight="1" spans="1:19">
      <c r="A11" s="86">
        <v>8</v>
      </c>
      <c r="B11" s="86"/>
      <c r="C11" s="92" t="s">
        <v>88</v>
      </c>
      <c r="D11" s="89">
        <v>9</v>
      </c>
      <c r="E11" s="89">
        <v>14</v>
      </c>
      <c r="F11" s="89">
        <v>10</v>
      </c>
      <c r="G11" s="91" t="s">
        <v>86</v>
      </c>
      <c r="H11" s="91"/>
      <c r="I11" s="91"/>
      <c r="J11" s="102">
        <f>D11+E11+F11</f>
        <v>33</v>
      </c>
      <c r="K11" s="102">
        <f>E11+F11</f>
        <v>24</v>
      </c>
      <c r="L11" s="103" t="s">
        <v>86</v>
      </c>
      <c r="M11" s="89">
        <v>3</v>
      </c>
      <c r="N11" s="89"/>
      <c r="O11" s="103" t="s">
        <v>86</v>
      </c>
      <c r="P11" s="100">
        <v>-3</v>
      </c>
      <c r="Q11" s="119"/>
      <c r="R11" s="122" t="s">
        <v>89</v>
      </c>
      <c r="S11" s="121"/>
    </row>
    <row r="12" s="80" customFormat="1" ht="30" customHeight="1" spans="1:19">
      <c r="A12" s="86">
        <v>9</v>
      </c>
      <c r="B12" s="86"/>
      <c r="C12" s="92" t="s">
        <v>90</v>
      </c>
      <c r="D12" s="89">
        <v>40</v>
      </c>
      <c r="E12" s="89">
        <v>37</v>
      </c>
      <c r="F12" s="89">
        <v>26</v>
      </c>
      <c r="G12" s="90">
        <v>46</v>
      </c>
      <c r="H12" s="90">
        <v>49</v>
      </c>
      <c r="I12" s="90"/>
      <c r="J12" s="89">
        <f t="shared" ref="J12:J16" si="3">D12+E12+F12+G12</f>
        <v>149</v>
      </c>
      <c r="K12" s="102">
        <f t="shared" ref="K12:K16" si="4">E12+F12+G12+H12</f>
        <v>158</v>
      </c>
      <c r="L12" s="99">
        <v>5</v>
      </c>
      <c r="M12" s="89">
        <v>3</v>
      </c>
      <c r="N12" s="89"/>
      <c r="O12" s="103" t="s">
        <v>86</v>
      </c>
      <c r="P12" s="104">
        <v>-3</v>
      </c>
      <c r="Q12" s="119"/>
      <c r="R12" s="122" t="s">
        <v>91</v>
      </c>
      <c r="S12" s="121"/>
    </row>
    <row r="13" s="80" customFormat="1" ht="30" customHeight="1" spans="1:19">
      <c r="A13" s="86">
        <v>10</v>
      </c>
      <c r="B13" s="93" t="s">
        <v>92</v>
      </c>
      <c r="C13" s="86" t="s">
        <v>93</v>
      </c>
      <c r="D13" s="89">
        <v>225</v>
      </c>
      <c r="E13" s="89">
        <v>214</v>
      </c>
      <c r="F13" s="89">
        <v>214</v>
      </c>
      <c r="G13" s="90">
        <v>196</v>
      </c>
      <c r="H13" s="90">
        <v>196</v>
      </c>
      <c r="I13" s="90"/>
      <c r="J13" s="89">
        <f t="shared" si="3"/>
        <v>849</v>
      </c>
      <c r="K13" s="89">
        <f t="shared" si="4"/>
        <v>820</v>
      </c>
      <c r="L13" s="105">
        <v>42</v>
      </c>
      <c r="M13" s="89">
        <v>26</v>
      </c>
      <c r="N13" s="106">
        <v>5</v>
      </c>
      <c r="O13" s="99">
        <v>28</v>
      </c>
      <c r="P13" s="107">
        <v>12</v>
      </c>
      <c r="Q13" s="119">
        <v>12</v>
      </c>
      <c r="R13" s="123" t="s">
        <v>94</v>
      </c>
      <c r="S13" s="124" t="s">
        <v>95</v>
      </c>
    </row>
    <row r="14" s="80" customFormat="1" ht="30" customHeight="1" spans="1:19">
      <c r="A14" s="86">
        <v>11</v>
      </c>
      <c r="B14" s="94"/>
      <c r="C14" s="86" t="s">
        <v>96</v>
      </c>
      <c r="D14" s="89">
        <v>88</v>
      </c>
      <c r="E14" s="89">
        <v>97</v>
      </c>
      <c r="F14" s="89">
        <v>106</v>
      </c>
      <c r="G14" s="90">
        <v>96</v>
      </c>
      <c r="H14" s="90">
        <v>249</v>
      </c>
      <c r="I14" s="90"/>
      <c r="J14" s="89">
        <f t="shared" si="3"/>
        <v>387</v>
      </c>
      <c r="K14" s="89">
        <f t="shared" si="4"/>
        <v>548</v>
      </c>
      <c r="L14" s="108"/>
      <c r="M14" s="89"/>
      <c r="N14" s="109"/>
      <c r="O14" s="99">
        <v>18</v>
      </c>
      <c r="P14" s="110"/>
      <c r="Q14" s="119"/>
      <c r="R14" s="125"/>
      <c r="S14" s="126"/>
    </row>
    <row r="15" s="80" customFormat="1" ht="30" customHeight="1" spans="1:19">
      <c r="A15" s="86">
        <v>12</v>
      </c>
      <c r="B15" s="86" t="s">
        <v>97</v>
      </c>
      <c r="C15" s="86" t="s">
        <v>98</v>
      </c>
      <c r="D15" s="89">
        <v>75</v>
      </c>
      <c r="E15" s="89">
        <v>74</v>
      </c>
      <c r="F15" s="89">
        <v>66</v>
      </c>
      <c r="G15" s="90">
        <v>48</v>
      </c>
      <c r="H15" s="90">
        <v>47</v>
      </c>
      <c r="I15" s="90"/>
      <c r="J15" s="89">
        <f t="shared" si="3"/>
        <v>263</v>
      </c>
      <c r="K15" s="89">
        <f t="shared" si="4"/>
        <v>235</v>
      </c>
      <c r="L15" s="99">
        <v>9</v>
      </c>
      <c r="M15" s="89">
        <v>7</v>
      </c>
      <c r="N15" s="89">
        <v>3</v>
      </c>
      <c r="O15" s="99">
        <v>8</v>
      </c>
      <c r="P15" s="110">
        <f>O15-M15</f>
        <v>1</v>
      </c>
      <c r="Q15" s="127">
        <v>-3</v>
      </c>
      <c r="R15" s="122" t="s">
        <v>99</v>
      </c>
      <c r="S15" s="128" t="s">
        <v>100</v>
      </c>
    </row>
    <row r="16" s="80" customFormat="1" ht="30" customHeight="1" spans="1:19">
      <c r="A16" s="86">
        <v>13</v>
      </c>
      <c r="B16" s="86"/>
      <c r="C16" s="86" t="s">
        <v>101</v>
      </c>
      <c r="D16" s="89">
        <v>34</v>
      </c>
      <c r="E16" s="89">
        <v>37</v>
      </c>
      <c r="F16" s="89">
        <v>36</v>
      </c>
      <c r="G16" s="90">
        <v>46</v>
      </c>
      <c r="H16" s="90">
        <v>47</v>
      </c>
      <c r="I16" s="90"/>
      <c r="J16" s="89">
        <f t="shared" si="3"/>
        <v>153</v>
      </c>
      <c r="K16" s="89">
        <f t="shared" si="4"/>
        <v>166</v>
      </c>
      <c r="L16" s="99">
        <v>5</v>
      </c>
      <c r="M16" s="89">
        <v>4</v>
      </c>
      <c r="N16" s="89">
        <v>1</v>
      </c>
      <c r="O16" s="99">
        <f>K16/30</f>
        <v>5.53333333333333</v>
      </c>
      <c r="P16" s="110">
        <v>3</v>
      </c>
      <c r="Q16" s="129"/>
      <c r="R16" s="122" t="s">
        <v>102</v>
      </c>
      <c r="S16" s="128" t="s">
        <v>103</v>
      </c>
    </row>
    <row r="17" s="80" customFormat="1" ht="30" customHeight="1" spans="1:19">
      <c r="A17" s="86">
        <v>14</v>
      </c>
      <c r="B17" s="86"/>
      <c r="C17" s="92" t="s">
        <v>104</v>
      </c>
      <c r="D17" s="89">
        <v>10</v>
      </c>
      <c r="E17" s="89">
        <v>30</v>
      </c>
      <c r="F17" s="89">
        <v>35</v>
      </c>
      <c r="G17" s="91" t="s">
        <v>86</v>
      </c>
      <c r="H17" s="91"/>
      <c r="I17" s="91"/>
      <c r="J17" s="102">
        <f>D17+E17+F17</f>
        <v>75</v>
      </c>
      <c r="K17" s="102">
        <f>E17+F17</f>
        <v>65</v>
      </c>
      <c r="L17" s="103" t="s">
        <v>86</v>
      </c>
      <c r="M17" s="89">
        <v>1</v>
      </c>
      <c r="N17" s="89"/>
      <c r="O17" s="103" t="s">
        <v>86</v>
      </c>
      <c r="P17" s="110">
        <v>-1</v>
      </c>
      <c r="Q17" s="129"/>
      <c r="R17" s="122" t="s">
        <v>105</v>
      </c>
      <c r="S17" s="128"/>
    </row>
    <row r="18" s="80" customFormat="1" ht="30" customHeight="1" spans="1:19">
      <c r="A18" s="86">
        <v>15</v>
      </c>
      <c r="B18" s="86"/>
      <c r="C18" s="86" t="s">
        <v>106</v>
      </c>
      <c r="D18" s="89">
        <v>58</v>
      </c>
      <c r="E18" s="89">
        <v>43</v>
      </c>
      <c r="F18" s="89">
        <v>45</v>
      </c>
      <c r="G18" s="90">
        <v>46</v>
      </c>
      <c r="H18" s="90">
        <v>50</v>
      </c>
      <c r="I18" s="90"/>
      <c r="J18" s="89">
        <f t="shared" ref="J18:J22" si="5">D18+E18+F18+G18</f>
        <v>192</v>
      </c>
      <c r="K18" s="89">
        <f>E18+F18+G18+H18</f>
        <v>184</v>
      </c>
      <c r="L18" s="99">
        <v>6</v>
      </c>
      <c r="M18" s="89">
        <v>5</v>
      </c>
      <c r="N18" s="89">
        <v>3</v>
      </c>
      <c r="O18" s="99">
        <v>7</v>
      </c>
      <c r="P18" s="110">
        <f>O18-M18-N18</f>
        <v>-1</v>
      </c>
      <c r="Q18" s="129"/>
      <c r="R18" s="117" t="s">
        <v>107</v>
      </c>
      <c r="S18" s="128" t="s">
        <v>108</v>
      </c>
    </row>
    <row r="19" s="80" customFormat="1" ht="30" customHeight="1" spans="1:19">
      <c r="A19" s="86">
        <v>16</v>
      </c>
      <c r="B19" s="86"/>
      <c r="C19" s="92" t="s">
        <v>109</v>
      </c>
      <c r="D19" s="89">
        <v>16</v>
      </c>
      <c r="E19" s="89">
        <v>33</v>
      </c>
      <c r="F19" s="89">
        <v>34</v>
      </c>
      <c r="G19" s="91" t="s">
        <v>86</v>
      </c>
      <c r="H19" s="91"/>
      <c r="I19" s="91"/>
      <c r="J19" s="102">
        <f>D19+E19+F19</f>
        <v>83</v>
      </c>
      <c r="K19" s="102">
        <f>E19+F19</f>
        <v>67</v>
      </c>
      <c r="L19" s="103" t="s">
        <v>86</v>
      </c>
      <c r="M19" s="89">
        <v>2</v>
      </c>
      <c r="N19" s="89"/>
      <c r="O19" s="103" t="s">
        <v>86</v>
      </c>
      <c r="P19" s="110">
        <v>-2</v>
      </c>
      <c r="Q19" s="130"/>
      <c r="R19" s="122" t="s">
        <v>110</v>
      </c>
      <c r="S19" s="128"/>
    </row>
    <row r="20" s="80" customFormat="1" ht="30" customHeight="1" spans="1:19">
      <c r="A20" s="86">
        <v>17</v>
      </c>
      <c r="B20" s="86" t="s">
        <v>111</v>
      </c>
      <c r="C20" s="86" t="s">
        <v>112</v>
      </c>
      <c r="D20" s="91">
        <v>0</v>
      </c>
      <c r="E20" s="91">
        <v>0</v>
      </c>
      <c r="F20" s="91">
        <v>0</v>
      </c>
      <c r="G20" s="91">
        <v>0</v>
      </c>
      <c r="H20" s="90">
        <v>147</v>
      </c>
      <c r="I20" s="91"/>
      <c r="J20" s="89">
        <f t="shared" si="5"/>
        <v>0</v>
      </c>
      <c r="K20" s="89">
        <f>H20</f>
        <v>147</v>
      </c>
      <c r="L20" s="99">
        <f>J20/30</f>
        <v>0</v>
      </c>
      <c r="M20" s="89">
        <v>2</v>
      </c>
      <c r="N20" s="102"/>
      <c r="O20" s="99">
        <v>5</v>
      </c>
      <c r="P20" s="111">
        <v>2</v>
      </c>
      <c r="Q20" s="127">
        <v>8</v>
      </c>
      <c r="R20" s="122" t="s">
        <v>113</v>
      </c>
      <c r="S20" s="128"/>
    </row>
    <row r="21" s="80" customFormat="1" ht="30" customHeight="1" spans="1:19">
      <c r="A21" s="86">
        <v>18</v>
      </c>
      <c r="B21" s="86"/>
      <c r="C21" s="86" t="s">
        <v>114</v>
      </c>
      <c r="D21" s="89">
        <v>27</v>
      </c>
      <c r="E21" s="89">
        <v>28</v>
      </c>
      <c r="F21" s="89">
        <v>18</v>
      </c>
      <c r="G21" s="90">
        <v>42</v>
      </c>
      <c r="H21" s="90">
        <v>48</v>
      </c>
      <c r="I21" s="90">
        <v>41</v>
      </c>
      <c r="J21" s="89">
        <f t="shared" si="5"/>
        <v>115</v>
      </c>
      <c r="K21" s="89">
        <f>E21+F21+G21+H21+I21</f>
        <v>177</v>
      </c>
      <c r="L21" s="99">
        <v>4</v>
      </c>
      <c r="M21" s="89">
        <v>6</v>
      </c>
      <c r="N21" s="89">
        <v>1</v>
      </c>
      <c r="O21" s="99">
        <v>6</v>
      </c>
      <c r="P21" s="110">
        <f>O21-M21-N21</f>
        <v>-1</v>
      </c>
      <c r="Q21" s="129"/>
      <c r="R21" s="122" t="s">
        <v>115</v>
      </c>
      <c r="S21" s="128" t="s">
        <v>116</v>
      </c>
    </row>
    <row r="22" s="80" customFormat="1" ht="30" customHeight="1" spans="1:19">
      <c r="A22" s="86">
        <v>19</v>
      </c>
      <c r="B22" s="86"/>
      <c r="C22" s="86" t="s">
        <v>117</v>
      </c>
      <c r="D22" s="89">
        <v>111</v>
      </c>
      <c r="E22" s="89">
        <v>106</v>
      </c>
      <c r="F22" s="89">
        <v>29</v>
      </c>
      <c r="G22" s="90">
        <v>46</v>
      </c>
      <c r="H22" s="90">
        <v>53</v>
      </c>
      <c r="I22" s="90">
        <v>39</v>
      </c>
      <c r="J22" s="89">
        <f t="shared" si="5"/>
        <v>292</v>
      </c>
      <c r="K22" s="89">
        <f>E22+F22+G22+H22+I22</f>
        <v>273</v>
      </c>
      <c r="L22" s="99">
        <v>10</v>
      </c>
      <c r="M22" s="89">
        <v>3</v>
      </c>
      <c r="N22" s="89"/>
      <c r="O22" s="99">
        <v>10</v>
      </c>
      <c r="P22" s="111">
        <v>7</v>
      </c>
      <c r="Q22" s="130"/>
      <c r="R22" s="131" t="s">
        <v>118</v>
      </c>
      <c r="S22" s="128"/>
    </row>
    <row r="23" s="80" customFormat="1" ht="20" customHeight="1" spans="1:19">
      <c r="A23" s="86">
        <v>20</v>
      </c>
      <c r="B23" s="95" t="s">
        <v>119</v>
      </c>
      <c r="C23" s="95"/>
      <c r="D23" s="95">
        <f t="shared" ref="D23:K23" si="6">SUM(D5:D22)</f>
        <v>911</v>
      </c>
      <c r="E23" s="95">
        <f t="shared" si="6"/>
        <v>913</v>
      </c>
      <c r="F23" s="95">
        <f t="shared" si="6"/>
        <v>751</v>
      </c>
      <c r="G23" s="95">
        <f t="shared" si="6"/>
        <v>802</v>
      </c>
      <c r="H23" s="96">
        <f t="shared" si="6"/>
        <v>1125</v>
      </c>
      <c r="I23" s="96">
        <f t="shared" si="6"/>
        <v>124</v>
      </c>
      <c r="J23" s="95">
        <f t="shared" si="6"/>
        <v>3377</v>
      </c>
      <c r="K23" s="95">
        <f t="shared" si="6"/>
        <v>3715</v>
      </c>
      <c r="L23" s="112">
        <v>108</v>
      </c>
      <c r="M23" s="112">
        <v>86</v>
      </c>
      <c r="N23" s="112">
        <v>20</v>
      </c>
      <c r="O23" s="113">
        <v>118</v>
      </c>
      <c r="P23" s="114">
        <v>10</v>
      </c>
      <c r="Q23" s="132">
        <v>10</v>
      </c>
      <c r="R23" s="133" t="s">
        <v>120</v>
      </c>
      <c r="S23" s="133" t="s">
        <v>121</v>
      </c>
    </row>
  </sheetData>
  <mergeCells count="24">
    <mergeCell ref="A1:S1"/>
    <mergeCell ref="D2:K2"/>
    <mergeCell ref="M2:N2"/>
    <mergeCell ref="O2:Q2"/>
    <mergeCell ref="A2:A3"/>
    <mergeCell ref="B2:B3"/>
    <mergeCell ref="B4:B12"/>
    <mergeCell ref="B13:B14"/>
    <mergeCell ref="B15:B19"/>
    <mergeCell ref="B20:B22"/>
    <mergeCell ref="C2:C3"/>
    <mergeCell ref="L2:L3"/>
    <mergeCell ref="L13:L14"/>
    <mergeCell ref="M13:M14"/>
    <mergeCell ref="N13:N14"/>
    <mergeCell ref="P13:P14"/>
    <mergeCell ref="Q5:Q12"/>
    <mergeCell ref="Q13:Q14"/>
    <mergeCell ref="Q15:Q19"/>
    <mergeCell ref="Q20:Q22"/>
    <mergeCell ref="R2:R3"/>
    <mergeCell ref="R13:R14"/>
    <mergeCell ref="S2:S3"/>
    <mergeCell ref="S13:S1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O12"/>
  <sheetViews>
    <sheetView workbookViewId="0">
      <pane xSplit="3" ySplit="1" topLeftCell="D4" activePane="bottomRight" state="frozen"/>
      <selection/>
      <selection pane="topRight"/>
      <selection pane="bottomLeft"/>
      <selection pane="bottomRight" activeCell="I16" sqref="I16:I17"/>
    </sheetView>
  </sheetViews>
  <sheetFormatPr defaultColWidth="9" defaultRowHeight="14.25"/>
  <cols>
    <col min="1" max="1" width="5.625" style="36" customWidth="1"/>
    <col min="2" max="2" width="13.875" style="36" customWidth="1"/>
    <col min="3" max="3" width="17" style="61" customWidth="1"/>
    <col min="4" max="7" width="9" style="36"/>
    <col min="8" max="8" width="9.625" style="36" customWidth="1"/>
    <col min="9" max="9" width="14.875" style="36" customWidth="1"/>
    <col min="10" max="10" width="11" style="36" customWidth="1"/>
    <col min="11" max="11" width="9" style="36"/>
    <col min="12" max="12" width="34.875" style="36" customWidth="1"/>
    <col min="13" max="13" width="10.5" style="36" customWidth="1"/>
    <col min="14" max="14" width="4.875" style="36" customWidth="1"/>
    <col min="15" max="15" width="37.875" style="36" customWidth="1"/>
    <col min="16" max="16384" width="9" style="36"/>
  </cols>
  <sheetData>
    <row r="1" s="32" customFormat="1" ht="36" customHeight="1" spans="2:15">
      <c r="B1" s="54" t="s">
        <v>122</v>
      </c>
      <c r="C1" s="62"/>
      <c r="D1" s="37"/>
      <c r="E1" s="37"/>
      <c r="F1" s="37"/>
      <c r="G1" s="37"/>
      <c r="H1" s="37"/>
      <c r="I1" s="54"/>
      <c r="J1" s="54"/>
      <c r="K1" s="54"/>
      <c r="L1" s="54"/>
      <c r="M1" s="37"/>
      <c r="N1" s="37"/>
      <c r="O1" s="37"/>
    </row>
    <row r="2" s="32" customFormat="1" ht="27" customHeight="1" spans="1:15">
      <c r="A2" s="39" t="s">
        <v>1</v>
      </c>
      <c r="B2" s="39" t="s">
        <v>2</v>
      </c>
      <c r="C2" s="63" t="s">
        <v>3</v>
      </c>
      <c r="D2" s="40" t="s">
        <v>4</v>
      </c>
      <c r="E2" s="41"/>
      <c r="F2" s="41"/>
      <c r="G2" s="41"/>
      <c r="H2" s="41"/>
      <c r="I2" s="41" t="s">
        <v>5</v>
      </c>
      <c r="J2" s="41"/>
      <c r="K2" s="41"/>
      <c r="L2" s="69"/>
      <c r="M2" s="70" t="s">
        <v>6</v>
      </c>
      <c r="N2" s="71"/>
      <c r="O2" s="71"/>
    </row>
    <row r="3" s="33" customFormat="1" ht="43.05" customHeight="1" spans="1:15">
      <c r="A3" s="39"/>
      <c r="B3" s="39"/>
      <c r="C3" s="63"/>
      <c r="D3" s="43" t="s">
        <v>7</v>
      </c>
      <c r="E3" s="44" t="s">
        <v>8</v>
      </c>
      <c r="F3" s="44" t="s">
        <v>9</v>
      </c>
      <c r="G3" s="44" t="s">
        <v>10</v>
      </c>
      <c r="H3" s="45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7" t="s">
        <v>123</v>
      </c>
      <c r="N3" s="57" t="s">
        <v>17</v>
      </c>
      <c r="O3" s="60" t="s">
        <v>18</v>
      </c>
    </row>
    <row r="4" s="34" customFormat="1" ht="43.95" customHeight="1" spans="1:15">
      <c r="A4" s="46">
        <v>1</v>
      </c>
      <c r="B4" s="46" t="s">
        <v>124</v>
      </c>
      <c r="C4" s="51" t="s">
        <v>125</v>
      </c>
      <c r="D4" s="47">
        <v>96</v>
      </c>
      <c r="E4" s="47">
        <v>104</v>
      </c>
      <c r="F4" s="47">
        <v>158</v>
      </c>
      <c r="G4" s="47">
        <v>147</v>
      </c>
      <c r="H4" s="47">
        <f t="shared" ref="H4:H10" si="0">SUM(D4:G4)</f>
        <v>505</v>
      </c>
      <c r="I4" s="65">
        <f>7</f>
        <v>7</v>
      </c>
      <c r="J4" s="65">
        <v>7</v>
      </c>
      <c r="K4" s="65">
        <f t="shared" ref="K4:K9" si="1">I4+J4</f>
        <v>14</v>
      </c>
      <c r="L4" s="72" t="s">
        <v>126</v>
      </c>
      <c r="M4" s="46">
        <v>34</v>
      </c>
      <c r="N4" s="73">
        <f t="shared" ref="N4:N9" si="2">K4-M4</f>
        <v>-20</v>
      </c>
      <c r="O4" s="72" t="s">
        <v>127</v>
      </c>
    </row>
    <row r="5" s="34" customFormat="1" ht="43.95" customHeight="1" spans="1:15">
      <c r="A5" s="49">
        <v>2</v>
      </c>
      <c r="B5" s="49"/>
      <c r="C5" s="51" t="s">
        <v>128</v>
      </c>
      <c r="D5" s="47">
        <v>109</v>
      </c>
      <c r="E5" s="47">
        <v>105</v>
      </c>
      <c r="F5" s="47">
        <v>116</v>
      </c>
      <c r="G5" s="47">
        <v>191</v>
      </c>
      <c r="H5" s="47">
        <f t="shared" si="0"/>
        <v>521</v>
      </c>
      <c r="I5" s="50"/>
      <c r="J5" s="50"/>
      <c r="K5" s="50"/>
      <c r="L5" s="74"/>
      <c r="M5" s="75"/>
      <c r="N5" s="76"/>
      <c r="O5" s="74"/>
    </row>
    <row r="6" s="34" customFormat="1" ht="43.95" customHeight="1" spans="1:15">
      <c r="A6" s="46">
        <v>2</v>
      </c>
      <c r="B6" s="51" t="s">
        <v>129</v>
      </c>
      <c r="C6" s="51" t="s">
        <v>130</v>
      </c>
      <c r="D6" s="64" t="s">
        <v>131</v>
      </c>
      <c r="E6" s="64" t="s">
        <v>131</v>
      </c>
      <c r="F6" s="47">
        <v>107</v>
      </c>
      <c r="G6" s="47">
        <v>147</v>
      </c>
      <c r="H6" s="47">
        <f t="shared" si="0"/>
        <v>254</v>
      </c>
      <c r="I6" s="65">
        <f>4</f>
        <v>4</v>
      </c>
      <c r="J6" s="65">
        <v>6</v>
      </c>
      <c r="K6" s="65">
        <f t="shared" si="1"/>
        <v>10</v>
      </c>
      <c r="L6" s="72" t="s">
        <v>132</v>
      </c>
      <c r="M6" s="46">
        <v>28</v>
      </c>
      <c r="N6" s="73">
        <f t="shared" si="2"/>
        <v>-18</v>
      </c>
      <c r="O6" s="72" t="s">
        <v>133</v>
      </c>
    </row>
    <row r="7" s="34" customFormat="1" ht="47.4" customHeight="1" spans="1:15">
      <c r="A7" s="49">
        <v>4</v>
      </c>
      <c r="B7" s="51"/>
      <c r="C7" s="46" t="s">
        <v>134</v>
      </c>
      <c r="D7" s="46">
        <v>178</v>
      </c>
      <c r="E7" s="46">
        <v>99</v>
      </c>
      <c r="F7" s="46">
        <v>97</v>
      </c>
      <c r="G7" s="46">
        <v>194</v>
      </c>
      <c r="H7" s="46">
        <f t="shared" si="0"/>
        <v>568</v>
      </c>
      <c r="I7" s="50"/>
      <c r="J7" s="50"/>
      <c r="K7" s="50"/>
      <c r="L7" s="77"/>
      <c r="M7" s="75"/>
      <c r="N7" s="76"/>
      <c r="O7" s="74"/>
    </row>
    <row r="8" s="35" customFormat="1" ht="64.2" customHeight="1" spans="1:15">
      <c r="A8" s="46">
        <v>3</v>
      </c>
      <c r="B8" s="46" t="s">
        <v>135</v>
      </c>
      <c r="C8" s="51" t="s">
        <v>136</v>
      </c>
      <c r="D8" s="47">
        <v>300</v>
      </c>
      <c r="E8" s="47">
        <v>361</v>
      </c>
      <c r="F8" s="47">
        <v>279</v>
      </c>
      <c r="G8" s="47">
        <v>344</v>
      </c>
      <c r="H8" s="47">
        <f t="shared" si="0"/>
        <v>1284</v>
      </c>
      <c r="I8" s="47">
        <f>13</f>
        <v>13</v>
      </c>
      <c r="J8" s="47">
        <v>1</v>
      </c>
      <c r="K8" s="47">
        <f t="shared" si="1"/>
        <v>14</v>
      </c>
      <c r="L8" s="78" t="s">
        <v>137</v>
      </c>
      <c r="M8" s="51">
        <v>43</v>
      </c>
      <c r="N8" s="59">
        <f t="shared" si="2"/>
        <v>-29</v>
      </c>
      <c r="O8" s="72" t="s">
        <v>138</v>
      </c>
    </row>
    <row r="9" s="35" customFormat="1" ht="31.05" customHeight="1" spans="1:15">
      <c r="A9" s="49">
        <v>4</v>
      </c>
      <c r="B9" s="65" t="s">
        <v>139</v>
      </c>
      <c r="C9" s="51" t="s">
        <v>140</v>
      </c>
      <c r="D9" s="64" t="s">
        <v>131</v>
      </c>
      <c r="E9" s="47">
        <v>152</v>
      </c>
      <c r="F9" s="47">
        <v>142</v>
      </c>
      <c r="G9" s="47">
        <v>197</v>
      </c>
      <c r="H9" s="47">
        <f t="shared" si="0"/>
        <v>491</v>
      </c>
      <c r="I9" s="65">
        <f>8</f>
        <v>8</v>
      </c>
      <c r="J9" s="65">
        <v>1</v>
      </c>
      <c r="K9" s="65">
        <f t="shared" si="1"/>
        <v>9</v>
      </c>
      <c r="L9" s="72" t="s">
        <v>141</v>
      </c>
      <c r="M9" s="49">
        <v>23</v>
      </c>
      <c r="N9" s="73">
        <f t="shared" si="2"/>
        <v>-14</v>
      </c>
      <c r="O9" s="72" t="s">
        <v>142</v>
      </c>
    </row>
    <row r="10" s="35" customFormat="1" ht="28.95" customHeight="1" spans="1:15">
      <c r="A10" s="49"/>
      <c r="B10" s="66"/>
      <c r="C10" s="51" t="s">
        <v>143</v>
      </c>
      <c r="D10" s="47">
        <v>53</v>
      </c>
      <c r="E10" s="47">
        <v>41</v>
      </c>
      <c r="F10" s="47">
        <v>44</v>
      </c>
      <c r="G10" s="47">
        <v>49</v>
      </c>
      <c r="H10" s="47">
        <f t="shared" si="0"/>
        <v>187</v>
      </c>
      <c r="I10" s="50"/>
      <c r="J10" s="50"/>
      <c r="K10" s="50"/>
      <c r="L10" s="77"/>
      <c r="M10" s="75"/>
      <c r="N10" s="76"/>
      <c r="O10" s="74"/>
    </row>
    <row r="11" s="35" customFormat="1" ht="43.95" customHeight="1" spans="1:15">
      <c r="A11" s="52" t="s">
        <v>44</v>
      </c>
      <c r="B11" s="67"/>
      <c r="C11" s="68"/>
      <c r="D11" s="67"/>
      <c r="E11" s="67"/>
      <c r="F11" s="67"/>
      <c r="G11" s="53"/>
      <c r="H11" s="39">
        <f>H4+H5+H6+H7+H8+H9+H10</f>
        <v>3810</v>
      </c>
      <c r="I11" s="39">
        <f t="shared" ref="I11:K11" si="3">I4+I6+I8+I9</f>
        <v>32</v>
      </c>
      <c r="J11" s="39">
        <f t="shared" si="3"/>
        <v>15</v>
      </c>
      <c r="K11" s="39">
        <f t="shared" si="3"/>
        <v>47</v>
      </c>
      <c r="L11" s="39"/>
      <c r="M11" s="39">
        <f>M4+M6+M8+M9</f>
        <v>128</v>
      </c>
      <c r="N11" s="60">
        <f>N4+N6+N8+N9</f>
        <v>-81</v>
      </c>
      <c r="O11" s="39">
        <f>N11</f>
        <v>-81</v>
      </c>
    </row>
    <row r="12" s="36" customFormat="1" spans="3:12">
      <c r="C12" s="61"/>
      <c r="L12" s="79" t="s">
        <v>144</v>
      </c>
    </row>
  </sheetData>
  <mergeCells count="35">
    <mergeCell ref="B1:O1"/>
    <mergeCell ref="D2:H2"/>
    <mergeCell ref="I2:L2"/>
    <mergeCell ref="M2:O2"/>
    <mergeCell ref="A11:G11"/>
    <mergeCell ref="A2:A3"/>
    <mergeCell ref="A4:A5"/>
    <mergeCell ref="A6:A7"/>
    <mergeCell ref="A9:A10"/>
    <mergeCell ref="B2:B3"/>
    <mergeCell ref="B4:B5"/>
    <mergeCell ref="B6:B7"/>
    <mergeCell ref="B9:B10"/>
    <mergeCell ref="C2:C3"/>
    <mergeCell ref="I4:I5"/>
    <mergeCell ref="I6:I7"/>
    <mergeCell ref="I9:I10"/>
    <mergeCell ref="J4:J5"/>
    <mergeCell ref="J6:J7"/>
    <mergeCell ref="J9:J10"/>
    <mergeCell ref="K4:K5"/>
    <mergeCell ref="K6:K7"/>
    <mergeCell ref="K9:K10"/>
    <mergeCell ref="L4:L5"/>
    <mergeCell ref="L6:L7"/>
    <mergeCell ref="L9:L10"/>
    <mergeCell ref="M4:M5"/>
    <mergeCell ref="M6:M7"/>
    <mergeCell ref="M9:M10"/>
    <mergeCell ref="N4:N5"/>
    <mergeCell ref="N6:N7"/>
    <mergeCell ref="N9:N10"/>
    <mergeCell ref="O4:O5"/>
    <mergeCell ref="O6:O7"/>
    <mergeCell ref="O9:O10"/>
  </mergeCells>
  <pageMargins left="0.751388888888889" right="0.751388888888889" top="0.786805555555556" bottom="0.78680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H17" sqref="H17"/>
    </sheetView>
  </sheetViews>
  <sheetFormatPr defaultColWidth="9" defaultRowHeight="14.25"/>
  <cols>
    <col min="1" max="1" width="5.125" style="36" customWidth="1"/>
    <col min="2" max="2" width="12.375" style="36" customWidth="1"/>
    <col min="3" max="3" width="23.75" style="36" customWidth="1"/>
    <col min="4" max="7" width="4.875" style="36" customWidth="1"/>
    <col min="8" max="8" width="13.125" style="36" customWidth="1"/>
    <col min="9" max="9" width="11.25" style="36" customWidth="1"/>
    <col min="10" max="10" width="12.25" style="36" customWidth="1"/>
    <col min="11" max="11" width="9.875" style="36" customWidth="1"/>
    <col min="12" max="12" width="39.625" style="36" customWidth="1"/>
    <col min="13" max="13" width="15.625" style="36" customWidth="1"/>
    <col min="14" max="14" width="9.125" style="36" customWidth="1"/>
    <col min="15" max="15" width="41.75" style="36" customWidth="1"/>
    <col min="16" max="16384" width="9" style="36"/>
  </cols>
  <sheetData>
    <row r="1" s="32" customFormat="1" ht="49" customHeight="1" spans="2:15">
      <c r="B1" s="37" t="s">
        <v>145</v>
      </c>
      <c r="C1" s="37"/>
      <c r="D1" s="37"/>
      <c r="E1" s="37"/>
      <c r="F1" s="37"/>
      <c r="G1" s="37"/>
      <c r="H1" s="37"/>
      <c r="I1" s="54"/>
      <c r="J1" s="54"/>
      <c r="K1" s="54"/>
      <c r="L1" s="54"/>
      <c r="M1" s="37"/>
      <c r="N1" s="37"/>
      <c r="O1" s="37"/>
    </row>
    <row r="2" s="32" customFormat="1" ht="27" customHeight="1" spans="1:15">
      <c r="A2" s="33" t="s">
        <v>1</v>
      </c>
      <c r="B2" s="38" t="s">
        <v>2</v>
      </c>
      <c r="C2" s="39" t="s">
        <v>3</v>
      </c>
      <c r="D2" s="40" t="s">
        <v>4</v>
      </c>
      <c r="E2" s="41"/>
      <c r="F2" s="41"/>
      <c r="G2" s="41"/>
      <c r="H2" s="41"/>
      <c r="I2" s="41" t="s">
        <v>5</v>
      </c>
      <c r="J2" s="41"/>
      <c r="K2" s="41"/>
      <c r="L2" s="41"/>
      <c r="M2" s="55" t="s">
        <v>6</v>
      </c>
      <c r="N2" s="55"/>
      <c r="O2" s="55"/>
    </row>
    <row r="3" s="33" customFormat="1" ht="43" customHeight="1" spans="1:15">
      <c r="A3" s="42"/>
      <c r="B3" s="38"/>
      <c r="C3" s="39"/>
      <c r="D3" s="43" t="s">
        <v>7</v>
      </c>
      <c r="E3" s="44" t="s">
        <v>8</v>
      </c>
      <c r="F3" s="44" t="s">
        <v>9</v>
      </c>
      <c r="G3" s="44" t="s">
        <v>10</v>
      </c>
      <c r="H3" s="45" t="s">
        <v>11</v>
      </c>
      <c r="I3" s="45" t="s">
        <v>12</v>
      </c>
      <c r="J3" s="56" t="s">
        <v>13</v>
      </c>
      <c r="K3" s="56" t="s">
        <v>14</v>
      </c>
      <c r="L3" s="56" t="s">
        <v>15</v>
      </c>
      <c r="M3" s="57" t="s">
        <v>123</v>
      </c>
      <c r="N3" s="57" t="s">
        <v>17</v>
      </c>
      <c r="O3" s="58" t="s">
        <v>18</v>
      </c>
    </row>
    <row r="4" s="34" customFormat="1" ht="44" customHeight="1" spans="1:15">
      <c r="A4" s="46">
        <v>1</v>
      </c>
      <c r="B4" s="46" t="s">
        <v>146</v>
      </c>
      <c r="C4" s="47" t="s">
        <v>147</v>
      </c>
      <c r="D4" s="47">
        <v>116</v>
      </c>
      <c r="E4" s="48">
        <v>213</v>
      </c>
      <c r="F4" s="48">
        <v>83</v>
      </c>
      <c r="G4" s="48">
        <v>149</v>
      </c>
      <c r="H4" s="47">
        <f t="shared" ref="H4:H10" si="0">SUM(D4:G4)</f>
        <v>561</v>
      </c>
      <c r="I4" s="47">
        <v>7</v>
      </c>
      <c r="J4" s="47">
        <v>2</v>
      </c>
      <c r="K4" s="47">
        <v>9</v>
      </c>
      <c r="L4" s="51" t="s">
        <v>148</v>
      </c>
      <c r="M4" s="51">
        <v>19</v>
      </c>
      <c r="N4" s="59">
        <f t="shared" ref="N4:N10" si="1">K4-M4</f>
        <v>-10</v>
      </c>
      <c r="O4" s="51" t="s">
        <v>149</v>
      </c>
    </row>
    <row r="5" s="34" customFormat="1" ht="44" customHeight="1" spans="1:15">
      <c r="A5" s="49">
        <v>2</v>
      </c>
      <c r="B5" s="49"/>
      <c r="C5" s="47" t="s">
        <v>150</v>
      </c>
      <c r="D5" s="47" t="s">
        <v>131</v>
      </c>
      <c r="E5" s="47" t="s">
        <v>131</v>
      </c>
      <c r="F5" s="48">
        <v>152</v>
      </c>
      <c r="G5" s="48">
        <v>195</v>
      </c>
      <c r="H5" s="47">
        <f t="shared" si="0"/>
        <v>347</v>
      </c>
      <c r="I5" s="47">
        <v>5</v>
      </c>
      <c r="J5" s="47">
        <v>2</v>
      </c>
      <c r="K5" s="47">
        <v>7</v>
      </c>
      <c r="L5" s="51" t="s">
        <v>151</v>
      </c>
      <c r="M5" s="51">
        <v>12</v>
      </c>
      <c r="N5" s="59">
        <f t="shared" si="1"/>
        <v>-5</v>
      </c>
      <c r="O5" s="51" t="s">
        <v>149</v>
      </c>
    </row>
    <row r="6" s="34" customFormat="1" ht="44" customHeight="1" spans="1:15">
      <c r="A6" s="46">
        <v>3</v>
      </c>
      <c r="B6" s="49"/>
      <c r="C6" s="47" t="s">
        <v>152</v>
      </c>
      <c r="D6" s="47" t="s">
        <v>131</v>
      </c>
      <c r="E6" s="47" t="s">
        <v>131</v>
      </c>
      <c r="F6" s="47" t="s">
        <v>131</v>
      </c>
      <c r="G6" s="47" t="s">
        <v>131</v>
      </c>
      <c r="H6" s="47" t="s">
        <v>153</v>
      </c>
      <c r="I6" s="47">
        <v>2</v>
      </c>
      <c r="J6" s="47" t="s">
        <v>131</v>
      </c>
      <c r="K6" s="47">
        <v>2</v>
      </c>
      <c r="L6" s="47" t="s">
        <v>154</v>
      </c>
      <c r="M6" s="47" t="s">
        <v>131</v>
      </c>
      <c r="N6" s="47" t="s">
        <v>131</v>
      </c>
      <c r="O6" s="51" t="s">
        <v>155</v>
      </c>
    </row>
    <row r="7" s="34" customFormat="1" ht="44" customHeight="1" spans="1:15">
      <c r="A7" s="49">
        <v>4</v>
      </c>
      <c r="B7" s="50"/>
      <c r="C7" s="47" t="s">
        <v>156</v>
      </c>
      <c r="D7" s="47" t="s">
        <v>131</v>
      </c>
      <c r="E7" s="47" t="s">
        <v>131</v>
      </c>
      <c r="F7" s="47" t="s">
        <v>131</v>
      </c>
      <c r="G7" s="47" t="s">
        <v>131</v>
      </c>
      <c r="H7" s="47" t="s">
        <v>153</v>
      </c>
      <c r="I7" s="47">
        <v>3</v>
      </c>
      <c r="J7" s="47" t="s">
        <v>131</v>
      </c>
      <c r="K7" s="47">
        <v>3</v>
      </c>
      <c r="L7" s="47" t="s">
        <v>157</v>
      </c>
      <c r="M7" s="47" t="s">
        <v>131</v>
      </c>
      <c r="N7" s="47" t="s">
        <v>131</v>
      </c>
      <c r="O7" s="51" t="s">
        <v>158</v>
      </c>
    </row>
    <row r="8" s="34" customFormat="1" ht="74" customHeight="1" spans="1:15">
      <c r="A8" s="46">
        <v>5</v>
      </c>
      <c r="B8" s="46" t="s">
        <v>159</v>
      </c>
      <c r="C8" s="46" t="s">
        <v>160</v>
      </c>
      <c r="D8" s="51">
        <v>147</v>
      </c>
      <c r="E8" s="48">
        <v>104</v>
      </c>
      <c r="F8" s="48">
        <v>111</v>
      </c>
      <c r="G8" s="48">
        <v>199</v>
      </c>
      <c r="H8" s="47">
        <f t="shared" si="0"/>
        <v>561</v>
      </c>
      <c r="I8" s="47">
        <v>8</v>
      </c>
      <c r="J8" s="47">
        <v>2</v>
      </c>
      <c r="K8" s="47">
        <v>10</v>
      </c>
      <c r="L8" s="51" t="s">
        <v>161</v>
      </c>
      <c r="M8" s="47">
        <v>19</v>
      </c>
      <c r="N8" s="59">
        <f t="shared" si="1"/>
        <v>-9</v>
      </c>
      <c r="O8" s="51" t="s">
        <v>162</v>
      </c>
    </row>
    <row r="9" s="35" customFormat="1" ht="44" customHeight="1" spans="1:15">
      <c r="A9" s="49">
        <v>6</v>
      </c>
      <c r="B9" s="49"/>
      <c r="C9" s="47" t="s">
        <v>163</v>
      </c>
      <c r="D9" s="47" t="s">
        <v>131</v>
      </c>
      <c r="E9" s="48">
        <v>62</v>
      </c>
      <c r="F9" s="48">
        <v>112</v>
      </c>
      <c r="G9" s="48">
        <v>189</v>
      </c>
      <c r="H9" s="47">
        <f t="shared" si="0"/>
        <v>363</v>
      </c>
      <c r="I9" s="47">
        <v>5</v>
      </c>
      <c r="J9" s="47">
        <v>1</v>
      </c>
      <c r="K9" s="47">
        <v>6</v>
      </c>
      <c r="L9" s="51" t="s">
        <v>164</v>
      </c>
      <c r="M9" s="47">
        <v>13</v>
      </c>
      <c r="N9" s="59">
        <f t="shared" si="1"/>
        <v>-7</v>
      </c>
      <c r="O9" s="51" t="s">
        <v>162</v>
      </c>
    </row>
    <row r="10" s="35" customFormat="1" ht="44" customHeight="1" spans="1:15">
      <c r="A10" s="46">
        <v>7</v>
      </c>
      <c r="B10" s="49"/>
      <c r="C10" s="47" t="s">
        <v>165</v>
      </c>
      <c r="D10" s="47" t="s">
        <v>131</v>
      </c>
      <c r="E10" s="47" t="s">
        <v>131</v>
      </c>
      <c r="F10" s="47" t="s">
        <v>131</v>
      </c>
      <c r="G10" s="47">
        <v>149</v>
      </c>
      <c r="H10" s="47">
        <f t="shared" si="0"/>
        <v>149</v>
      </c>
      <c r="I10" s="47">
        <v>2</v>
      </c>
      <c r="J10" s="47">
        <v>1</v>
      </c>
      <c r="K10" s="47">
        <v>3</v>
      </c>
      <c r="L10" s="47" t="s">
        <v>166</v>
      </c>
      <c r="M10" s="47">
        <v>5</v>
      </c>
      <c r="N10" s="59">
        <f t="shared" si="1"/>
        <v>-2</v>
      </c>
      <c r="O10" s="51" t="s">
        <v>162</v>
      </c>
    </row>
    <row r="11" s="35" customFormat="1" ht="44" customHeight="1" spans="1:15">
      <c r="A11" s="46">
        <v>8</v>
      </c>
      <c r="B11" s="52" t="s">
        <v>44</v>
      </c>
      <c r="C11" s="53"/>
      <c r="D11" s="39">
        <v>263</v>
      </c>
      <c r="E11" s="39">
        <v>379</v>
      </c>
      <c r="F11" s="39">
        <v>458</v>
      </c>
      <c r="G11" s="39">
        <v>881</v>
      </c>
      <c r="H11" s="39">
        <v>1981</v>
      </c>
      <c r="I11" s="39">
        <v>32</v>
      </c>
      <c r="J11" s="39">
        <v>8</v>
      </c>
      <c r="K11" s="39">
        <v>40</v>
      </c>
      <c r="L11" s="39"/>
      <c r="M11" s="39">
        <v>68</v>
      </c>
      <c r="N11" s="60">
        <f>N4+N5+N8+N9+N10</f>
        <v>-33</v>
      </c>
      <c r="O11" s="39"/>
    </row>
  </sheetData>
  <mergeCells count="10">
    <mergeCell ref="B1:O1"/>
    <mergeCell ref="D2:H2"/>
    <mergeCell ref="I2:L2"/>
    <mergeCell ref="M2:O2"/>
    <mergeCell ref="B11:C11"/>
    <mergeCell ref="A2:A3"/>
    <mergeCell ref="B2:B3"/>
    <mergeCell ref="B4:B7"/>
    <mergeCell ref="B8:B10"/>
    <mergeCell ref="C2:C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ySplit="2" topLeftCell="A19" activePane="bottomLeft" state="frozen"/>
      <selection/>
      <selection pane="bottomLeft" activeCell="A1" sqref="A1:B33"/>
    </sheetView>
  </sheetViews>
  <sheetFormatPr defaultColWidth="9" defaultRowHeight="13.5"/>
  <cols>
    <col min="1" max="1" width="26.875" customWidth="1"/>
    <col min="2" max="2" width="44.375" customWidth="1"/>
    <col min="3" max="3" width="27" customWidth="1"/>
  </cols>
  <sheetData>
    <row r="1" ht="50" customHeight="1" spans="1:3">
      <c r="A1" s="10" t="s">
        <v>167</v>
      </c>
      <c r="B1" s="10"/>
      <c r="C1" s="10" t="s">
        <v>168</v>
      </c>
    </row>
    <row r="2" ht="30" customHeight="1" spans="1:3">
      <c r="A2" s="11" t="s">
        <v>169</v>
      </c>
      <c r="B2" s="12" t="s">
        <v>170</v>
      </c>
      <c r="C2" s="13" t="s">
        <v>171</v>
      </c>
    </row>
    <row r="3" ht="22" customHeight="1" spans="1:3">
      <c r="A3" s="6" t="s">
        <v>172</v>
      </c>
      <c r="B3" s="18" t="s">
        <v>125</v>
      </c>
      <c r="C3" s="15">
        <v>10</v>
      </c>
    </row>
    <row r="4" ht="22" customHeight="1" spans="1:3">
      <c r="A4" s="16"/>
      <c r="B4" s="24" t="s">
        <v>128</v>
      </c>
      <c r="C4" s="15">
        <v>10</v>
      </c>
    </row>
    <row r="5" ht="22" customHeight="1" spans="1:3">
      <c r="A5" s="16"/>
      <c r="B5" s="18" t="s">
        <v>136</v>
      </c>
      <c r="C5" s="15">
        <v>10</v>
      </c>
    </row>
    <row r="6" ht="22" customHeight="1" spans="1:3">
      <c r="A6" s="16"/>
      <c r="B6" s="18" t="s">
        <v>140</v>
      </c>
      <c r="C6" s="15">
        <v>10</v>
      </c>
    </row>
    <row r="7" ht="22" customHeight="1" spans="1:3">
      <c r="A7" s="16"/>
      <c r="B7" s="24" t="s">
        <v>143</v>
      </c>
      <c r="C7" s="15">
        <v>10</v>
      </c>
    </row>
    <row r="8" ht="22" customHeight="1" spans="1:3">
      <c r="A8" s="16"/>
      <c r="B8" s="18" t="s">
        <v>173</v>
      </c>
      <c r="C8" s="15">
        <v>10</v>
      </c>
    </row>
    <row r="9" ht="22" customHeight="1" spans="1:3">
      <c r="A9" s="7"/>
      <c r="B9" s="18" t="s">
        <v>174</v>
      </c>
      <c r="C9" s="15">
        <v>10</v>
      </c>
    </row>
    <row r="10" ht="22" customHeight="1" spans="1:3">
      <c r="A10" s="25" t="s">
        <v>175</v>
      </c>
      <c r="B10" s="18" t="s">
        <v>134</v>
      </c>
      <c r="C10" s="15">
        <v>10</v>
      </c>
    </row>
    <row r="11" ht="22" customHeight="1" spans="1:3">
      <c r="A11" s="25"/>
      <c r="B11" s="18" t="s">
        <v>130</v>
      </c>
      <c r="C11" s="15">
        <v>10</v>
      </c>
    </row>
    <row r="12" ht="22" customHeight="1" spans="1:3">
      <c r="A12" s="25"/>
      <c r="B12" s="18" t="s">
        <v>176</v>
      </c>
      <c r="C12" s="15">
        <v>7</v>
      </c>
    </row>
    <row r="13" ht="22" customHeight="1" spans="1:10">
      <c r="A13" s="25"/>
      <c r="B13" s="18" t="s">
        <v>177</v>
      </c>
      <c r="C13" s="15">
        <v>2</v>
      </c>
      <c r="J13" t="s">
        <v>178</v>
      </c>
    </row>
    <row r="14" ht="22" customHeight="1" spans="1:3">
      <c r="A14" s="25"/>
      <c r="B14" s="18" t="s">
        <v>179</v>
      </c>
      <c r="C14" s="15">
        <v>9</v>
      </c>
    </row>
    <row r="15" ht="22" customHeight="1" spans="1:3">
      <c r="A15" s="8" t="s">
        <v>180</v>
      </c>
      <c r="B15" s="18" t="s">
        <v>181</v>
      </c>
      <c r="C15" s="15">
        <v>15</v>
      </c>
    </row>
    <row r="16" ht="22" customHeight="1" spans="1:3">
      <c r="A16" s="8"/>
      <c r="B16" s="24" t="s">
        <v>182</v>
      </c>
      <c r="C16" s="2">
        <v>15</v>
      </c>
    </row>
    <row r="17" ht="22" customHeight="1" spans="1:3">
      <c r="A17" s="3" t="s">
        <v>183</v>
      </c>
      <c r="B17" s="26" t="s">
        <v>184</v>
      </c>
      <c r="C17" s="15">
        <v>20</v>
      </c>
    </row>
    <row r="18" ht="22" customHeight="1" spans="1:3">
      <c r="A18" s="27"/>
      <c r="B18" s="26" t="s">
        <v>185</v>
      </c>
      <c r="C18" s="15">
        <v>4</v>
      </c>
    </row>
    <row r="19" ht="22" customHeight="1" spans="1:3">
      <c r="A19" s="27"/>
      <c r="B19" s="18" t="s">
        <v>186</v>
      </c>
      <c r="C19" s="20">
        <v>4</v>
      </c>
    </row>
    <row r="20" ht="22" customHeight="1" spans="1:3">
      <c r="A20" s="27"/>
      <c r="B20" s="18" t="s">
        <v>187</v>
      </c>
      <c r="C20" s="20">
        <v>4</v>
      </c>
    </row>
    <row r="21" ht="22" customHeight="1" spans="1:3">
      <c r="A21" s="8" t="s">
        <v>48</v>
      </c>
      <c r="B21" s="18" t="s">
        <v>188</v>
      </c>
      <c r="C21" s="20">
        <v>4</v>
      </c>
    </row>
    <row r="22" ht="22" customHeight="1" spans="1:3">
      <c r="A22" s="8"/>
      <c r="B22" s="18" t="s">
        <v>189</v>
      </c>
      <c r="C22" s="20">
        <v>4</v>
      </c>
    </row>
    <row r="23" ht="22" customHeight="1" spans="1:3">
      <c r="A23" s="8" t="s">
        <v>190</v>
      </c>
      <c r="B23" s="28" t="s">
        <v>114</v>
      </c>
      <c r="C23" s="20">
        <v>1</v>
      </c>
    </row>
    <row r="24" ht="22" customHeight="1" spans="1:3">
      <c r="A24" s="8"/>
      <c r="B24" s="28" t="s">
        <v>112</v>
      </c>
      <c r="C24" s="20">
        <v>11</v>
      </c>
    </row>
    <row r="25" ht="22" customHeight="1" spans="1:3">
      <c r="A25" s="8"/>
      <c r="B25" s="29" t="s">
        <v>117</v>
      </c>
      <c r="C25" s="20">
        <v>11</v>
      </c>
    </row>
    <row r="26" ht="22" customHeight="1" spans="1:3">
      <c r="A26" s="8"/>
      <c r="B26" s="18" t="s">
        <v>27</v>
      </c>
      <c r="C26" s="20">
        <v>4</v>
      </c>
    </row>
    <row r="27" ht="22" customHeight="1" spans="1:3">
      <c r="A27" s="16" t="s">
        <v>191</v>
      </c>
      <c r="B27" s="29" t="s">
        <v>71</v>
      </c>
      <c r="C27" s="20">
        <v>4</v>
      </c>
    </row>
    <row r="28" ht="22" customHeight="1" spans="1:3">
      <c r="A28" s="16"/>
      <c r="B28" s="30" t="s">
        <v>192</v>
      </c>
      <c r="C28" s="20">
        <v>2</v>
      </c>
    </row>
    <row r="29" ht="22" customHeight="1" spans="1:3">
      <c r="A29" s="16"/>
      <c r="B29" s="30" t="s">
        <v>193</v>
      </c>
      <c r="C29" s="20">
        <v>2</v>
      </c>
    </row>
    <row r="30" ht="22" customHeight="1" spans="1:3">
      <c r="A30" s="6" t="s">
        <v>194</v>
      </c>
      <c r="B30" s="30" t="s">
        <v>195</v>
      </c>
      <c r="C30" s="20">
        <v>2</v>
      </c>
    </row>
    <row r="31" ht="21" customHeight="1" spans="1:3">
      <c r="A31" s="7"/>
      <c r="B31" s="31" t="s">
        <v>196</v>
      </c>
      <c r="C31" s="8">
        <v>2</v>
      </c>
    </row>
    <row r="32" ht="21" customHeight="1" spans="1:3">
      <c r="A32" s="8" t="s">
        <v>197</v>
      </c>
      <c r="B32" s="8" t="s">
        <v>198</v>
      </c>
      <c r="C32" s="8">
        <v>6</v>
      </c>
    </row>
    <row r="33" ht="21" customHeight="1" spans="1:3">
      <c r="A33" s="8" t="s">
        <v>199</v>
      </c>
      <c r="B33" s="8" t="s">
        <v>200</v>
      </c>
      <c r="C33" s="8">
        <v>1</v>
      </c>
    </row>
  </sheetData>
  <mergeCells count="9">
    <mergeCell ref="A1:B1"/>
    <mergeCell ref="A3:A9"/>
    <mergeCell ref="A10:A14"/>
    <mergeCell ref="A15:A16"/>
    <mergeCell ref="A17:A20"/>
    <mergeCell ref="A21:A22"/>
    <mergeCell ref="A23:A26"/>
    <mergeCell ref="A27:A29"/>
    <mergeCell ref="A30:A3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pane ySplit="2" topLeftCell="A5" activePane="bottomLeft" state="frozen"/>
      <selection/>
      <selection pane="bottomLeft" activeCell="C27" sqref="C27"/>
    </sheetView>
  </sheetViews>
  <sheetFormatPr defaultColWidth="9" defaultRowHeight="13.5" outlineLevelCol="2"/>
  <cols>
    <col min="1" max="1" width="26.875" customWidth="1"/>
    <col min="2" max="2" width="44.375" customWidth="1"/>
    <col min="3" max="3" width="27" customWidth="1"/>
  </cols>
  <sheetData>
    <row r="1" ht="50" customHeight="1" spans="1:3">
      <c r="A1" s="10" t="s">
        <v>167</v>
      </c>
      <c r="B1" s="10"/>
      <c r="C1" s="10" t="s">
        <v>168</v>
      </c>
    </row>
    <row r="2" ht="30" customHeight="1" spans="1:3">
      <c r="A2" s="11" t="s">
        <v>169</v>
      </c>
      <c r="B2" s="12" t="s">
        <v>170</v>
      </c>
      <c r="C2" s="13" t="s">
        <v>171</v>
      </c>
    </row>
    <row r="3" ht="22" customHeight="1" spans="1:3">
      <c r="A3" s="6" t="s">
        <v>201</v>
      </c>
      <c r="B3" s="14" t="s">
        <v>202</v>
      </c>
      <c r="C3" s="15">
        <v>10</v>
      </c>
    </row>
    <row r="4" ht="22" customHeight="1" spans="1:3">
      <c r="A4" s="16"/>
      <c r="B4" s="17" t="s">
        <v>203</v>
      </c>
      <c r="C4" s="15">
        <v>10</v>
      </c>
    </row>
    <row r="5" ht="22" customHeight="1" spans="1:3">
      <c r="A5" s="16"/>
      <c r="B5" s="14" t="s">
        <v>136</v>
      </c>
      <c r="C5" s="15">
        <v>10</v>
      </c>
    </row>
    <row r="6" ht="22" customHeight="1" spans="1:3">
      <c r="A6" s="16"/>
      <c r="B6" s="18" t="s">
        <v>204</v>
      </c>
      <c r="C6" s="15">
        <v>10</v>
      </c>
    </row>
    <row r="7" ht="22" customHeight="1" spans="1:3">
      <c r="A7" s="7"/>
      <c r="B7" s="18" t="s">
        <v>205</v>
      </c>
      <c r="C7" s="15">
        <v>10</v>
      </c>
    </row>
    <row r="8" ht="22" customHeight="1" spans="1:3">
      <c r="A8" s="6" t="s">
        <v>206</v>
      </c>
      <c r="B8" s="14" t="s">
        <v>207</v>
      </c>
      <c r="C8" s="15">
        <v>15</v>
      </c>
    </row>
    <row r="9" ht="22" customHeight="1" spans="1:3">
      <c r="A9" s="16"/>
      <c r="B9" s="14" t="s">
        <v>176</v>
      </c>
      <c r="C9" s="15">
        <v>7</v>
      </c>
    </row>
    <row r="10" ht="22" customHeight="1" spans="1:3">
      <c r="A10" s="16"/>
      <c r="B10" s="14" t="s">
        <v>177</v>
      </c>
      <c r="C10" s="15">
        <v>2</v>
      </c>
    </row>
    <row r="11" ht="22" customHeight="1" spans="1:3">
      <c r="A11" s="16"/>
      <c r="B11" s="14" t="s">
        <v>179</v>
      </c>
      <c r="C11" s="15">
        <v>9</v>
      </c>
    </row>
    <row r="12" ht="22" customHeight="1" spans="1:3">
      <c r="A12" s="6" t="s">
        <v>208</v>
      </c>
      <c r="B12" s="19" t="s">
        <v>184</v>
      </c>
      <c r="C12" s="15">
        <v>20</v>
      </c>
    </row>
    <row r="13" ht="22" customHeight="1" spans="1:3">
      <c r="A13" s="16"/>
      <c r="B13" s="19" t="s">
        <v>185</v>
      </c>
      <c r="C13" s="15">
        <v>4</v>
      </c>
    </row>
    <row r="14" ht="22" customHeight="1" spans="1:3">
      <c r="A14" s="16"/>
      <c r="B14" s="14" t="s">
        <v>186</v>
      </c>
      <c r="C14" s="20">
        <v>4</v>
      </c>
    </row>
    <row r="15" ht="22" customHeight="1" spans="1:3">
      <c r="A15" s="16"/>
      <c r="B15" s="14" t="s">
        <v>187</v>
      </c>
      <c r="C15" s="20">
        <v>4</v>
      </c>
    </row>
    <row r="16" ht="22" customHeight="1" spans="1:3">
      <c r="A16" s="16"/>
      <c r="B16" s="14" t="s">
        <v>27</v>
      </c>
      <c r="C16" s="20">
        <v>4</v>
      </c>
    </row>
    <row r="17" ht="22" customHeight="1" spans="1:3">
      <c r="A17" s="8" t="s">
        <v>48</v>
      </c>
      <c r="B17" s="14" t="s">
        <v>188</v>
      </c>
      <c r="C17" s="20">
        <v>4</v>
      </c>
    </row>
    <row r="18" ht="22" customHeight="1" spans="1:3">
      <c r="A18" s="8"/>
      <c r="B18" s="14" t="s">
        <v>189</v>
      </c>
      <c r="C18" s="20">
        <v>4</v>
      </c>
    </row>
    <row r="19" ht="22" customHeight="1" spans="1:3">
      <c r="A19" s="16" t="s">
        <v>209</v>
      </c>
      <c r="B19" s="21" t="s">
        <v>114</v>
      </c>
      <c r="C19" s="20">
        <v>1</v>
      </c>
    </row>
    <row r="20" ht="22" customHeight="1" spans="1:3">
      <c r="A20" s="16"/>
      <c r="B20" s="21" t="s">
        <v>210</v>
      </c>
      <c r="C20" s="20">
        <v>11</v>
      </c>
    </row>
    <row r="21" ht="22" customHeight="1" spans="1:3">
      <c r="A21" s="16"/>
      <c r="B21" s="22" t="s">
        <v>71</v>
      </c>
      <c r="C21" s="20">
        <v>1</v>
      </c>
    </row>
    <row r="22" ht="22" customHeight="1" spans="1:3">
      <c r="A22" s="8" t="s">
        <v>194</v>
      </c>
      <c r="B22" s="23" t="s">
        <v>211</v>
      </c>
      <c r="C22" s="20">
        <v>2</v>
      </c>
    </row>
    <row r="23" ht="21" customHeight="1" spans="1:3">
      <c r="A23" s="8" t="s">
        <v>197</v>
      </c>
      <c r="B23" s="8" t="s">
        <v>212</v>
      </c>
      <c r="C23" s="8">
        <v>5</v>
      </c>
    </row>
  </sheetData>
  <mergeCells count="6">
    <mergeCell ref="A1:B1"/>
    <mergeCell ref="A3:A7"/>
    <mergeCell ref="A8:A11"/>
    <mergeCell ref="A12:A16"/>
    <mergeCell ref="A17:A18"/>
    <mergeCell ref="A19:A2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12"/>
  <sheetViews>
    <sheetView workbookViewId="0">
      <selection activeCell="K9" sqref="K9"/>
    </sheetView>
  </sheetViews>
  <sheetFormatPr defaultColWidth="9" defaultRowHeight="13.5" outlineLevelCol="3"/>
  <cols>
    <col min="3" max="3" width="12.8833333333333" customWidth="1"/>
  </cols>
  <sheetData>
    <row r="1" ht="19.95" customHeight="1" spans="1:4">
      <c r="A1" s="1" t="s">
        <v>213</v>
      </c>
      <c r="B1" s="1"/>
      <c r="C1" s="1"/>
      <c r="D1" s="1"/>
    </row>
    <row r="2" ht="19.95" customHeight="1" spans="1:4">
      <c r="A2" s="2" t="s">
        <v>1</v>
      </c>
      <c r="B2" s="2" t="s">
        <v>54</v>
      </c>
      <c r="C2" s="2" t="s">
        <v>170</v>
      </c>
      <c r="D2" s="2" t="s">
        <v>214</v>
      </c>
    </row>
    <row r="3" ht="19.95" customHeight="1" spans="1:4">
      <c r="A3" s="2">
        <v>1</v>
      </c>
      <c r="B3" s="3" t="s">
        <v>215</v>
      </c>
      <c r="C3" s="4" t="s">
        <v>146</v>
      </c>
      <c r="D3" s="2"/>
    </row>
    <row r="4" ht="19.95" customHeight="1" spans="1:4">
      <c r="A4" s="2">
        <v>2</v>
      </c>
      <c r="B4" s="5"/>
      <c r="C4" s="4" t="s">
        <v>216</v>
      </c>
      <c r="D4" s="2"/>
    </row>
    <row r="5" ht="19.95" customHeight="1" spans="1:4">
      <c r="A5" s="2">
        <v>3</v>
      </c>
      <c r="B5" s="6" t="s">
        <v>217</v>
      </c>
      <c r="C5" s="4" t="s">
        <v>218</v>
      </c>
      <c r="D5" s="2"/>
    </row>
    <row r="6" ht="19.95" customHeight="1" spans="1:4">
      <c r="A6" s="2">
        <v>4</v>
      </c>
      <c r="B6" s="7"/>
      <c r="C6" s="4" t="s">
        <v>159</v>
      </c>
      <c r="D6" s="2"/>
    </row>
    <row r="7" ht="19.95" customHeight="1" spans="1:4">
      <c r="A7" s="2">
        <v>5</v>
      </c>
      <c r="B7" s="8" t="s">
        <v>219</v>
      </c>
      <c r="C7" s="4" t="s">
        <v>70</v>
      </c>
      <c r="D7" s="2"/>
    </row>
    <row r="8" ht="19.95" customHeight="1" spans="1:4">
      <c r="A8" s="2">
        <v>6</v>
      </c>
      <c r="B8" s="8"/>
      <c r="C8" s="4" t="s">
        <v>220</v>
      </c>
      <c r="D8" s="2"/>
    </row>
    <row r="9" ht="19.95" customHeight="1" spans="1:4">
      <c r="A9" s="2">
        <v>7</v>
      </c>
      <c r="B9" s="8"/>
      <c r="C9" s="4" t="s">
        <v>221</v>
      </c>
      <c r="D9" s="2"/>
    </row>
    <row r="10" ht="19.95" customHeight="1" spans="1:4">
      <c r="A10" s="2">
        <v>8</v>
      </c>
      <c r="B10" s="2" t="s">
        <v>222</v>
      </c>
      <c r="C10" s="9"/>
      <c r="D10" s="2"/>
    </row>
    <row r="11" ht="19.95" customHeight="1" spans="1:4">
      <c r="A11" s="2">
        <v>9</v>
      </c>
      <c r="B11" s="2" t="s">
        <v>223</v>
      </c>
      <c r="C11" s="9"/>
      <c r="D11" s="2"/>
    </row>
    <row r="12" ht="19.95" customHeight="1"/>
  </sheetData>
  <mergeCells count="4">
    <mergeCell ref="A1:D1"/>
    <mergeCell ref="B3:B4"/>
    <mergeCell ref="B5:B6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人文与艺术学院</vt:lpstr>
      <vt:lpstr>马克思主义学院</vt:lpstr>
      <vt:lpstr>商学院</vt:lpstr>
      <vt:lpstr>数字科技学院</vt:lpstr>
      <vt:lpstr>汽车工程学院</vt:lpstr>
      <vt:lpstr>湘理院部人才需求 </vt:lpstr>
      <vt:lpstr>湘理院部人才需求  (王老师版本存档)</vt:lpstr>
      <vt:lpstr>职院系部专业设置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ll131</dc:creator>
  <cp:lastModifiedBy>龚晶晶</cp:lastModifiedBy>
  <dcterms:created xsi:type="dcterms:W3CDTF">2021-04-22T08:04:00Z</dcterms:created>
  <dcterms:modified xsi:type="dcterms:W3CDTF">2025-10-21T09:27:24Z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B47955C9CC9B49C683FCBA12698181C1_13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